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<sst xmlns="http://schemas.openxmlformats.org/spreadsheetml/2006/main" count="2729" uniqueCount="2078">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</sst>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Сунгурларе</v>
      </c>
      <c r="C2" s="1751"/>
      <c r="D2" s="1752"/>
      <c r="E2" s="1021"/>
      <c r="F2" s="1022">
        <f>+OTCHET!H9</f>
        <v>5212</v>
      </c>
      <c r="G2" s="1023" t="str">
        <f>+OTCHET!F12</f>
        <v>5212</v>
      </c>
      <c r="H2" s="1024"/>
      <c r="I2" s="1753">
        <f>+OTCHET!H609</f>
        <v>0</v>
      </c>
      <c r="J2" s="1754"/>
      <c r="K2" s="1015"/>
      <c r="L2" s="1755" t="str">
        <f>OTCHET!H607</f>
        <v>kmetsungurlare@abv.bg</v>
      </c>
      <c r="M2" s="1756"/>
      <c r="N2" s="175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43343</v>
      </c>
      <c r="M6" s="1021"/>
      <c r="N6" s="1046" t="s">
        <v>1010</v>
      </c>
      <c r="O6" s="1010"/>
      <c r="P6" s="1047">
        <f>OTCHET!F9</f>
        <v>43343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43343</v>
      </c>
      <c r="H9" s="1021"/>
      <c r="I9" s="1071">
        <f>+L4</f>
        <v>2018</v>
      </c>
      <c r="J9" s="1072">
        <f>+L6</f>
        <v>43343</v>
      </c>
      <c r="K9" s="1073"/>
      <c r="L9" s="1074">
        <f>+L6</f>
        <v>43343</v>
      </c>
      <c r="M9" s="1073"/>
      <c r="N9" s="1075">
        <f>+L6</f>
        <v>43343</v>
      </c>
      <c r="O9" s="1076"/>
      <c r="P9" s="1077">
        <f>+L4</f>
        <v>2018</v>
      </c>
      <c r="Q9" s="1075">
        <f>+L6</f>
        <v>43343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35003</v>
      </c>
      <c r="M116" s="1097"/>
      <c r="N116" s="1134">
        <f>+ROUND(+G116+J116+L116,0)</f>
        <v>35003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35003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35003</v>
      </c>
      <c r="M118" s="1097"/>
      <c r="N118" s="1211">
        <f>+ROUND(+SUM(N116:N117),0)</f>
        <v>35003</v>
      </c>
      <c r="O118" s="1099"/>
      <c r="P118" s="1209">
        <f>+ROUND(+SUM(P116:P117),0)</f>
        <v>0</v>
      </c>
      <c r="Q118" s="1210">
        <f>+ROUND(+SUM(Q116:Q117),0)</f>
        <v>35003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35003</v>
      </c>
      <c r="M120" s="1097"/>
      <c r="N120" s="1236">
        <f>+ROUND(N106+N110+N114+N118,0)</f>
        <v>35003</v>
      </c>
      <c r="O120" s="1099"/>
      <c r="P120" s="1282">
        <f>+ROUND(P106+P110+P114+P118,0)</f>
        <v>0</v>
      </c>
      <c r="Q120" s="1235">
        <f>+ROUND(Q106+Q110+Q114+Q118,0)</f>
        <v>35003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24158</v>
      </c>
      <c r="M129" s="1097"/>
      <c r="N129" s="1111">
        <f>+ROUND(+G129+J129+L129,0)</f>
        <v>24158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24158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59161</v>
      </c>
      <c r="M131" s="1097"/>
      <c r="N131" s="1123">
        <f>+ROUND(+G131+J131+L131,0)</f>
        <v>59161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59161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35003</v>
      </c>
      <c r="M132" s="1097"/>
      <c r="N132" s="1298">
        <f>+ROUND(+N131-N129-N130,0)</f>
        <v>35003</v>
      </c>
      <c r="O132" s="1099"/>
      <c r="P132" s="1296">
        <f>+ROUND(+P131-P129-P130,0)</f>
        <v>0</v>
      </c>
      <c r="Q132" s="1297">
        <f>+ROUND(+Q131-Q129-Q130,0)</f>
        <v>35003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43348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0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43343</v>
      </c>
      <c r="G11" s="710" t="s">
        <v>983</v>
      </c>
      <c r="H11" s="711">
        <f>OTCHET!H9</f>
        <v>5212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35003</v>
      </c>
      <c r="G86" s="908">
        <f>+G87+G88</f>
        <v>0</v>
      </c>
      <c r="H86" s="909">
        <f>+H87+H88</f>
        <v>35003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35003</v>
      </c>
      <c r="G88" s="966">
        <f>+OTCHET!I523+OTCHET!I526+OTCHET!I546</f>
        <v>0</v>
      </c>
      <c r="H88" s="967">
        <f>+OTCHET!J523+OTCHET!J526+OTCHET!J546</f>
        <v>35003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24158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24158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-59161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-59161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404">
      <selection activeCell="B608" sqref="B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43343</v>
      </c>
      <c r="G9" s="113"/>
      <c r="H9" s="1417">
        <v>5212</v>
      </c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август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Сунгурларе</v>
      </c>
      <c r="C12" s="1809"/>
      <c r="D12" s="1810"/>
      <c r="E12" s="118" t="s">
        <v>975</v>
      </c>
      <c r="F12" s="1588" t="s">
        <v>1398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Сунгурларе</v>
      </c>
      <c r="C177" s="1806"/>
      <c r="D177" s="1807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Сунгурларе</v>
      </c>
      <c r="C180" s="1809"/>
      <c r="D180" s="1810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Сунгурларе</v>
      </c>
      <c r="C352" s="1806"/>
      <c r="D352" s="1807"/>
      <c r="E352" s="115">
        <f>$E$9</f>
        <v>43101</v>
      </c>
      <c r="F352" s="408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Сунгурларе</v>
      </c>
      <c r="C355" s="1809"/>
      <c r="D355" s="1810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Сунгурларе</v>
      </c>
      <c r="C437" s="1806"/>
      <c r="D437" s="1807"/>
      <c r="E437" s="115">
        <f>$E$9</f>
        <v>43101</v>
      </c>
      <c r="F437" s="408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Сунгурларе</v>
      </c>
      <c r="C440" s="1809"/>
      <c r="D440" s="1810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Сунгурларе</v>
      </c>
      <c r="C453" s="1806"/>
      <c r="D453" s="1807"/>
      <c r="E453" s="115">
        <f>$E$9</f>
        <v>43101</v>
      </c>
      <c r="F453" s="408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Сунгурларе</v>
      </c>
      <c r="C456" s="1809"/>
      <c r="D456" s="1810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35003</v>
      </c>
      <c r="K546" s="583">
        <f t="shared" si="132"/>
        <v>0</v>
      </c>
      <c r="L546" s="580">
        <f t="shared" si="132"/>
        <v>35003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35003</v>
      </c>
      <c r="K548" s="599">
        <v>0</v>
      </c>
      <c r="L548" s="1387">
        <f t="shared" si="121"/>
        <v>35003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-35003</v>
      </c>
      <c r="K568" s="583">
        <f t="shared" si="133"/>
        <v>0</v>
      </c>
      <c r="L568" s="580">
        <f t="shared" si="133"/>
        <v>-35003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24158</v>
      </c>
      <c r="K569" s="586">
        <v>0</v>
      </c>
      <c r="L569" s="1381">
        <f t="shared" si="121"/>
        <v>24158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-59161</v>
      </c>
      <c r="K575" s="1655">
        <v>0</v>
      </c>
      <c r="L575" s="1395">
        <f t="shared" si="134"/>
        <v>-59161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2075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7" t="s">
        <v>2076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>
        <v>43348</v>
      </c>
      <c r="C607" s="1774"/>
      <c r="D607" s="677" t="s">
        <v>892</v>
      </c>
      <c r="E607" s="678">
        <v>55715085</v>
      </c>
      <c r="F607" s="679"/>
      <c r="G607" s="680" t="s">
        <v>893</v>
      </c>
      <c r="H607" s="1775" t="s">
        <v>2077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2018-09-05T08:30:29Z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