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0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791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795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796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21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87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73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87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2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3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3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95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01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1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01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6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7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7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97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114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4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115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  <author>Мариан Георгиев</author>
    <author>PKyuchukov</author>
  </authors>
  <commentList>
    <comment ref="K59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89" authorId="2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K140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J142" authorId="3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sharedStrings.xml><?xml version="1.0" encoding="utf-8"?>
<sst xmlns="http://schemas.openxmlformats.org/spreadsheetml/2006/main" count="3249" uniqueCount="2067">
  <si>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</si>
  <si>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</si>
  <si>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</si>
  <si>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</si>
  <si>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</si>
  <si>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</si>
  <si>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</si>
  <si>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</si>
  <si>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</si>
  <si>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</si>
  <si>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</si>
  <si>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</si>
  <si>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</si>
  <si>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</si>
  <si>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</si>
  <si>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</si>
  <si>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</si>
  <si>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</si>
  <si>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</si>
  <si>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</si>
  <si>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</si>
  <si>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</si>
  <si>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</si>
  <si>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</si>
  <si>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</si>
  <si>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</si>
  <si>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</si>
  <si>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</si>
  <si>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</si>
  <si>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</si>
  <si>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</si>
  <si>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</si>
  <si>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</si>
  <si>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</si>
  <si>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</si>
  <si>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</si>
  <si>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</si>
  <si>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</si>
  <si>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</si>
  <si>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</si>
  <si>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</si>
  <si>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</si>
  <si>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</si>
  <si>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</si>
  <si>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</si>
  <si>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</si>
  <si>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</si>
  <si>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</si>
  <si>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</si>
  <si>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</si>
  <si>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</si>
  <si>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</si>
  <si>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</si>
  <si>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</si>
  <si>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</si>
  <si>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</si>
  <si>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</si>
  <si>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</si>
  <si>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</si>
  <si>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</si>
  <si>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</si>
  <si>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</si>
  <si>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</si>
  <si>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</si>
  <si>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</si>
  <si>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</si>
  <si>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</si>
  <si>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</si>
  <si>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</si>
  <si>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</si>
  <si>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</si>
  <si>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</si>
  <si>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</si>
  <si>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</si>
  <si>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</si>
  <si>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</si>
  <si>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</si>
  <si>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</si>
  <si>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</si>
  <si>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</si>
  <si>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</si>
  <si>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</si>
  <si>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</si>
  <si>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</si>
  <si>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</si>
  <si>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</si>
  <si>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</si>
  <si>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</si>
  <si>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</si>
  <si>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</si>
  <si>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</si>
  <si>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</si>
  <si>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</si>
  <si>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</si>
  <si>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</si>
  <si>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</si>
  <si>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</si>
  <si>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</si>
  <si>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</si>
  <si>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</si>
  <si>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</si>
  <si>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</si>
  <si>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</si>
  <si>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</si>
  <si>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</si>
  <si>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</si>
  <si>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</si>
  <si>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</si>
  <si>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</si>
  <si>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</si>
  <si>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</si>
  <si>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</si>
  <si>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</si>
  <si>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</si>
  <si>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</si>
  <si>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</si>
  <si>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</si>
  <si>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</si>
  <si>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</si>
  <si>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</si>
  <si>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</si>
  <si>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</si>
  <si>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</si>
  <si>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</si>
  <si>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</si>
  <si>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</si>
  <si>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</si>
  <si>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</si>
  <si>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</si>
  <si>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</si>
  <si>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</si>
  <si>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</si>
  <si>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</si>
  <si>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</si>
  <si>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</si>
  <si>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</si>
  <si>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</si>
  <si>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</si>
  <si>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</si>
  <si>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</si>
  <si>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</si>
  <si>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</si>
  <si>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</si>
  <si>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</si>
  <si>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</si>
  <si>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</si>
  <si>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</si>
  <si>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</si>
  <si>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</si>
  <si>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</si>
  <si>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</si>
  <si>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</si>
  <si>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</si>
  <si>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</si>
  <si>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</si>
  <si>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</si>
  <si>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</si>
  <si>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</si>
  <si>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</si>
  <si>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</si>
  <si>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</si>
  <si>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</si>
  <si>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</si>
  <si>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</si>
  <si>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</si>
  <si>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</si>
  <si>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</si>
  <si>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</si>
  <si>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</si>
  <si>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</si>
  <si>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</si>
  <si>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</si>
  <si>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</si>
  <si>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</si>
  <si>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</si>
  <si>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</si>
  <si>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</si>
  <si>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</si>
  <si>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</si>
  <si>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</si>
  <si>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</si>
  <si>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</si>
  <si>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</si>
  <si>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</si>
  <si>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</si>
  <si>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</si>
  <si>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</si>
  <si>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</si>
  <si>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</si>
  <si>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</si>
  <si>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</si>
  <si>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</si>
  <si>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</si>
  <si>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</si>
  <si>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</si>
  <si>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</si>
  <si>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</si>
  <si>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</si>
  <si>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</si>
  <si>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</si>
  <si>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</si>
  <si>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</si>
  <si>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</si>
  <si>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</si>
  <si>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</si>
  <si>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</si>
  <si>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</si>
  <si>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</si>
  <si>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</si>
  <si>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</si>
  <si>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</si>
  <si>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</si>
  <si>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</si>
  <si>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</si>
  <si>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</si>
  <si>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</si>
  <si>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</si>
  <si>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</si>
  <si>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</si>
  <si>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</si>
  <si>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</si>
  <si>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</si>
  <si>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</si>
  <si>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</si>
  <si>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</si>
  <si>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</si>
  <si>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</si>
  <si>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</si>
  <si>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</si>
  <si>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</si>
  <si>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</si>
  <si>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</si>
  <si>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</si>
  <si>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</si>
  <si>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</si>
  <si>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</si>
  <si>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</si>
  <si>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</si>
  <si>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</si>
  <si>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</si>
  <si>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</si>
  <si>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</si>
  <si>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</si>
  <si>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</si>
  <si>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</si>
  <si>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</si>
  <si>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</si>
  <si>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</si>
  <si>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</si>
  <si>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</si>
  <si>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</si>
  <si>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</si>
  <si>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</si>
  <si>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</si>
  <si>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</si>
  <si>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</si>
  <si>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</si>
  <si>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</si>
  <si>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</si>
  <si>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</si>
  <si>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</si>
  <si>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</si>
  <si>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</si>
  <si>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</si>
  <si>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</si>
  <si>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</si>
  <si>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</si>
  <si>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</si>
  <si>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</si>
  <si>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</si>
  <si>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</si>
  <si>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</si>
  <si>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</si>
  <si>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</si>
  <si>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</si>
  <si>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</si>
  <si>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</si>
  <si>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</si>
  <si>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</si>
  <si>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</si>
  <si>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</si>
  <si>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</si>
  <si>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</si>
  <si>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</si>
  <si>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</si>
  <si>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</si>
  <si>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</si>
  <si>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</si>
  <si>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</si>
  <si>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</si>
  <si>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</si>
  <si>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</si>
  <si>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</si>
  <si>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</si>
  <si>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</si>
  <si>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</si>
  <si>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</si>
  <si>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</si>
  <si>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</si>
  <si>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</si>
  <si>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</si>
  <si>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</si>
  <si>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</si>
  <si>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</si>
  <si>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</si>
  <si>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</si>
  <si>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</si>
  <si>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</si>
  <si>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</si>
  <si>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</si>
  <si>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</si>
  <si>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</si>
  <si>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</si>
  <si>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</si>
  <si>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</si>
  <si>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</si>
  <si>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</si>
  <si>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</si>
  <si>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</si>
  <si>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</si>
  <si>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</si>
  <si>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</si>
  <si>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</si>
  <si>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</si>
  <si>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</si>
  <si>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</si>
  <si>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</si>
  <si>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</si>
  <si>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</si>
  <si>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</si>
  <si>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</si>
  <si>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</si>
  <si>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</si>
  <si>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</si>
  <si>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</si>
  <si>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</si>
  <si>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</si>
  <si>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</si>
  <si>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</si>
  <si>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</si>
  <si>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</si>
  <si>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</si>
  <si>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</si>
  <si>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</si>
  <si>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</si>
  <si>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</si>
  <si>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</si>
  <si>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</si>
  <si>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</si>
  <si>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</si>
  <si>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</si>
  <si>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</si>
  <si>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</si>
  <si>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</si>
  <si>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</si>
  <si>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</si>
  <si>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</si>
  <si>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</si>
  <si>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</si>
  <si>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</si>
  <si>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</si>
  <si>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</si>
  <si>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</si>
  <si>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</si>
  <si>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</si>
  <si>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</si>
  <si>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</si>
  <si>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</si>
  <si>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</si>
  <si>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</si>
  <si>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</si>
  <si>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</si>
  <si>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</si>
  <si>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</si>
  <si>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</si>
  <si>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</si>
  <si>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</si>
  <si>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</si>
  <si>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</si>
  <si>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</si>
  <si>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</si>
  <si>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</si>
  <si>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</si>
  <si>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</si>
  <si>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</si>
  <si>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</si>
  <si>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</si>
  <si>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</si>
  <si>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</si>
  <si>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</si>
  <si>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</si>
  <si>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</si>
  <si>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</si>
  <si>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</si>
  <si>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</si>
  <si>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</si>
  <si>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</si>
  <si>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</si>
  <si>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</si>
  <si>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</si>
  <si>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</si>
  <si>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</si>
  <si>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</si>
  <si>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</si>
  <si>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</si>
  <si>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</si>
  <si>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</si>
  <si>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</si>
  <si>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</si>
  <si>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</si>
  <si>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</si>
  <si>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</si>
  <si>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</si>
  <si>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</si>
  <si>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</si>
  <si>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</si>
  <si>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</si>
  <si>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</si>
  <si>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</si>
  <si>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</si>
  <si>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</si>
  <si>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</si>
  <si>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</si>
  <si>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</si>
  <si>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</si>
  <si>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</si>
  <si>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</si>
  <si>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</si>
  <si>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</si>
  <si>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</si>
  <si>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</si>
  <si>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</si>
  <si>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</si>
  <si>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</si>
  <si>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</si>
  <si>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</si>
  <si>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</si>
  <si>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</si>
  <si>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</si>
  <si>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</si>
  <si>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</si>
  <si>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</si>
  <si>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</si>
  <si>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</si>
  <si>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</si>
  <si>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</si>
  <si>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</si>
  <si>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</si>
  <si>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</si>
  <si>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</si>
  <si>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</si>
  <si>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</si>
  <si>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</si>
  <si>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</si>
  <si>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</si>
  <si>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</si>
  <si>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</si>
  <si>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</si>
  <si>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</si>
  <si>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</si>
  <si>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</si>
  <si>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</si>
  <si>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</si>
  <si>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</si>
  <si>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</si>
  <si>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</si>
  <si>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</si>
  <si>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</si>
  <si>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</si>
  <si>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</si>
  <si>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</si>
  <si>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</si>
  <si>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</si>
  <si>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</si>
  <si>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</si>
  <si>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</si>
  <si>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</si>
  <si>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</si>
  <si>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</si>
  <si>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</si>
  <si>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</si>
  <si>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</si>
  <si>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</si>
  <si>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</si>
  <si>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</si>
  <si>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</si>
  <si>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</si>
  <si>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</si>
  <si>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</si>
  <si>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</si>
  <si>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</si>
  <si>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</si>
  <si>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</si>
  <si>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</si>
  <si>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</si>
  <si>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</si>
  <si>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</si>
  <si>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</si>
  <si>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</si>
  <si>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</si>
  <si>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</si>
  <si>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</si>
  <si>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</si>
  <si>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</si>
  <si>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</si>
  <si>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</si>
  <si>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</si>
  <si>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</si>
  <si>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</si>
  <si>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</si>
  <si>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</si>
  <si>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</si>
  <si>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</si>
  <si>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</si>
  <si>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</si>
  <si>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</si>
  <si>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</si>
  <si>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</si>
  <si>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</si>
  <si>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</si>
  <si>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</si>
  <si>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</si>
  <si>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</si>
  <si>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</si>
  <si>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</si>
  <si>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</si>
  <si>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</si>
  <si>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</si>
  <si>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</si>
  <si>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</si>
  <si>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</si>
  <si>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</si>
  <si>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</si>
  <si>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</si>
  <si>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</si>
  <si>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</si>
  <si>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</si>
  <si>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</si>
  <si>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</si>
  <si>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</si>
  <si>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</si>
  <si>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</si>
  <si>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</si>
  <si>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</si>
  <si>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</si>
  <si>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</si>
  <si>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</si>
  <si>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</si>
  <si>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</si>
  <si>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</si>
  <si>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</si>
  <si>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</si>
  <si>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</si>
  <si>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</si>
  <si>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</si>
  <si>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</si>
  <si>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</si>
  <si>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</si>
  <si>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</si>
  <si>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</si>
  <si>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</si>
  <si>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</si>
  <si>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</si>
  <si>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</si>
  <si>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</si>
  <si>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</si>
  <si>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</si>
  <si>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</si>
  <si>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</si>
  <si>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</si>
  <si>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</si>
  <si>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</si>
  <si>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</si>
  <si>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</si>
  <si>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</si>
  <si>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</si>
  <si>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</si>
  <si>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</si>
  <si>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</si>
  <si>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</si>
  <si>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</si>
  <si>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</si>
  <si>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</si>
  <si>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</si>
  <si>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</si>
  <si>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</si>
  <si>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</si>
  <si>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</si>
  <si>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</si>
  <si>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</si>
  <si>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</si>
  <si>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</si>
  <si>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</si>
  <si>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</si>
  <si>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</si>
  <si>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</si>
  <si>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</si>
  <si>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</si>
  <si>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</si>
  <si>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</si>
  <si>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</si>
  <si>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</si>
  <si>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</si>
  <si>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</si>
  <si>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</si>
  <si>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</si>
  <si>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</si>
  <si>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</si>
  <si>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</si>
  <si>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</si>
  <si>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</si>
  <si>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</si>
  <si>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</si>
  <si>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</si>
  <si>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</si>
  <si>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</si>
  <si>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</si>
  <si>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</si>
  <si>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</si>
  <si>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</si>
  <si>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</si>
  <si>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</si>
  <si>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</si>
  <si>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</si>
  <si>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</si>
  <si>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</si>
  <si>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</si>
  <si>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</si>
  <si>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</si>
  <si>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</si>
  <si>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</si>
  <si>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</si>
  <si>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</si>
  <si>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</si>
  <si>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</si>
  <si>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</si>
  <si>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</si>
  <si>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</si>
  <si>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</si>
  <si>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</si>
  <si>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</si>
  <si>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</si>
  <si>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</si>
  <si>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</si>
  <si>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</si>
  <si>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</si>
  <si>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</si>
  <si>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</si>
  <si>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</si>
  <si>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</si>
  <si>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</si>
  <si>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</si>
  <si>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</si>
  <si>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</si>
  <si>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</si>
  <si>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</si>
  <si>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</si>
  <si>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</si>
  <si>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</si>
  <si>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</si>
  <si>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</si>
  <si>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</si>
  <si>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</si>
  <si>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</si>
  <si>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</si>
  <si>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</si>
  <si>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</si>
  <si>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</si>
  <si>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</si>
  <si>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</si>
  <si>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</si>
  <si>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</si>
  <si>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</si>
  <si>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</si>
  <si>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</si>
  <si>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</si>
  <si>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</si>
  <si>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</si>
  <si>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</si>
  <si>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</si>
  <si>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</si>
  <si>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</si>
  <si>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</si>
  <si>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</si>
  <si>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</si>
  <si>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</si>
  <si>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</si>
  <si>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</si>
  <si>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</si>
  <si>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</si>
  <si>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</si>
  <si>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</si>
  <si>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</si>
  <si>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</si>
  <si>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</si>
  <si>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</si>
  <si>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</si>
  <si>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</si>
  <si>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</si>
  <si>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</si>
  <si>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</si>
  <si>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</si>
  <si>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</si>
  <si>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</si>
  <si>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</si>
  <si>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</si>
  <si>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</si>
  <si>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</si>
  <si>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</si>
  <si>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</si>
  <si>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</si>
  <si>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</si>
  <si>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</si>
  <si>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</si>
  <si>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</si>
  <si>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</si>
  <si>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</si>
  <si>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</si>
  <si>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</si>
  <si>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</si>
  <si>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</si>
  <si>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</si>
  <si>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</si>
  <si>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</si>
  <si>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</si>
  <si>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</si>
  <si>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</si>
  <si>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</si>
  <si>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</si>
  <si>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</si>
  <si>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</si>
  <si>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</si>
  <si>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</si>
  <si>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</si>
  <si>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</si>
  <si>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</si>
  <si>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</si>
  <si>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</si>
  <si>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</si>
  <si>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</si>
  <si>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</si>
  <si>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</si>
  <si>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</si>
  <si>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</si>
  <si>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</si>
  <si>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</si>
  <si>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</si>
  <si>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</si>
  <si>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</si>
  <si>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</si>
  <si>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</si>
  <si>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</si>
  <si>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</si>
  <si>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</si>
  <si>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</si>
  <si>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</si>
  <si>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</si>
  <si>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</si>
  <si>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</si>
  <si>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</si>
  <si>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</si>
  <si>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</si>
  <si>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</si>
  <si>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</si>
  <si>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</si>
  <si>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</si>
  <si>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</si>
  <si>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</si>
  <si>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</si>
  <si>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</si>
  <si>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</si>
  <si>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</si>
  <si>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</si>
  <si>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</si>
  <si>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</si>
  <si>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</si>
  <si>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</si>
  <si>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</si>
  <si>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</si>
  <si>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</si>
  <si>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</si>
  <si>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</si>
  <si>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</si>
  <si>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</si>
  <si>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</si>
  <si>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</si>
  <si>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</si>
  <si>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</si>
  <si>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</si>
  <si>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</si>
  <si>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</si>
  <si>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</si>
  <si>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</si>
  <si>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</si>
  <si>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</si>
  <si>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</si>
  <si>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</si>
  <si>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</si>
  <si>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</si>
  <si>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</si>
  <si>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</si>
  <si>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</si>
  <si>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</si>
  <si>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</si>
  <si>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</si>
  <si>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</si>
  <si>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</si>
  <si>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</si>
  <si>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</si>
  <si>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</si>
  <si>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</si>
  <si>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</si>
  <si>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</si>
  <si>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</si>
  <si>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</si>
  <si>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</si>
  <si>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</si>
  <si>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</si>
  <si>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</si>
  <si>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</si>
  <si>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</si>
  <si>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</si>
  <si>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</si>
  <si>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</si>
  <si>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</si>
  <si>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</si>
  <si>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</si>
  <si>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</si>
  <si>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</si>
  <si>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</si>
  <si>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</si>
  <si>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</si>
  <si>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</si>
  <si>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</si>
  <si>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</si>
  <si>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</si>
  <si>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</si>
  <si>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</si>
  <si>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</si>
  <si>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</si>
  <si>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</si>
  <si>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</si>
  <si>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</si>
  <si>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</si>
  <si>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</si>
  <si>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</si>
  <si>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</si>
  <si>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</si>
  <si>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</si>
  <si>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</si>
  <si>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</si>
  <si>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</si>
  <si>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</si>
  <si>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</si>
  <si>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</si>
  <si>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</si>
  <si>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</si>
  <si>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</si>
  <si>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</si>
  <si>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</si>
  <si>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</si>
  <si>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</si>
  <si>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</si>
  <si>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</si>
  <si>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</si>
  <si>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</si>
  <si>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</si>
  <si>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</si>
  <si>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</si>
  <si>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</si>
  <si>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</si>
  <si>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</si>
  <si>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</si>
  <si>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</si>
  <si>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</si>
  <si>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</si>
  <si>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</si>
  <si>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</si>
  <si>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</si>
  <si>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</si>
  <si>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</si>
  <si>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</si>
  <si>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</si>
  <si>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</si>
  <si>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</si>
  <si>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</si>
  <si>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</si>
  <si>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</si>
  <si>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</si>
  <si>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</si>
  <si>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</si>
  <si>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</si>
  <si>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</si>
  <si>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</si>
  <si>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</si>
  <si>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</si>
  <si>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</si>
  <si>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</si>
  <si>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</si>
  <si>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</si>
  <si>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</si>
  <si>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</si>
  <si>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</si>
  <si>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</si>
  <si>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</si>
  <si>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</si>
  <si>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</si>
  <si>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</si>
  <si>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</si>
  <si>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</si>
  <si>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</si>
  <si>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</si>
  <si>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</si>
  <si>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</si>
  <si>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</si>
  <si>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</si>
  <si>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</si>
  <si>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</si>
  <si>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</si>
  <si>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</si>
  <si>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</si>
  <si>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</si>
  <si>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</si>
  <si>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</si>
  <si>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</si>
  <si>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</si>
  <si>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</si>
  <si>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</si>
  <si>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</si>
  <si>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</si>
  <si>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</si>
  <si>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</si>
  <si>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</si>
  <si>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</si>
  <si>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</si>
  <si>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</si>
  <si>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</si>
  <si>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</si>
  <si>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</si>
  <si>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</si>
  <si>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</si>
  <si>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</si>
  <si>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</si>
  <si>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</si>
  <si>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</si>
  <si>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</si>
  <si>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</si>
  <si>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</si>
  <si>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</si>
  <si>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</si>
  <si>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</si>
  <si>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</si>
  <si>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</si>
  <si>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</si>
  <si>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</si>
  <si>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</si>
  <si>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</si>
  <si>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</si>
  <si>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</si>
  <si>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</si>
  <si>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</si>
  <si>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</si>
  <si>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</si>
  <si>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</si>
  <si>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</si>
  <si>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</si>
  <si>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</si>
  <si>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</si>
  <si>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</si>
  <si>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</si>
  <si>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</si>
  <si>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</si>
  <si>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</si>
  <si>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</si>
  <si>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</si>
  <si>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</si>
  <si>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</si>
  <si>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</si>
  <si>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</si>
  <si>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</si>
  <si>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</si>
  <si>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</si>
  <si>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</si>
  <si>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</si>
  <si>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</si>
  <si>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</si>
  <si>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</si>
  <si>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</si>
  <si>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</si>
  <si>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</si>
  <si>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</si>
  <si>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</si>
  <si>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</si>
  <si>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</si>
  <si>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</si>
  <si>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</si>
  <si>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</si>
  <si>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</si>
  <si>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</si>
  <si>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</si>
  <si>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</si>
  <si>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</si>
  <si>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</si>
  <si>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</si>
  <si>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</si>
  <si>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</si>
  <si>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</si>
  <si>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</si>
  <si>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</si>
  <si>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</si>
  <si>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</si>
  <si>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</si>
  <si>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</si>
  <si>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</si>
  <si>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</si>
  <si>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</si>
  <si>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</si>
  <si>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</si>
  <si>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</si>
  <si>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</si>
  <si>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</si>
  <si>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</si>
  <si>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</si>
  <si>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</si>
  <si>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</si>
  <si>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</si>
  <si>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</si>
  <si>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</si>
  <si>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</si>
  <si>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</si>
  <si>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</si>
  <si>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</si>
  <si>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</si>
  <si>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</si>
  <si>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</si>
  <si>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</si>
  <si>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</si>
  <si>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</si>
  <si>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</si>
  <si>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</si>
  <si>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</si>
  <si>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</si>
  <si>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</si>
  <si>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</si>
  <si>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</si>
  <si>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</si>
  <si>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</si>
  <si>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</si>
  <si>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</si>
  <si>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</si>
  <si>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</si>
  <si>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</si>
  <si>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</si>
  <si>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</si>
  <si>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</si>
  <si>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</si>
  <si>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</si>
  <si>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</si>
  <si>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</si>
  <si>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</si>
  <si>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</si>
  <si>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</si>
  <si>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</si>
  <si>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</si>
  <si>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</si>
  <si>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</si>
  <si>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</si>
  <si>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</si>
  <si>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</si>
  <si>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</si>
  <si>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</si>
  <si>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</si>
  <si>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</si>
  <si>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</si>
  <si>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</si>
  <si>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</si>
  <si>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</si>
  <si>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</si>
  <si>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</si>
  <si>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</si>
  <si>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</si>
  <si>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</si>
  <si>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</si>
  <si>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</si>
  <si>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</si>
  <si>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</si>
  <si>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</si>
  <si>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</si>
  <si>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</si>
  <si>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</si>
  <si>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</si>
  <si>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</si>
  <si>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</si>
  <si>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</si>
  <si>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</si>
  <si>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</si>
  <si>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</si>
  <si>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</si>
  <si>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</si>
  <si>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</si>
  <si>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</si>
  <si>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</si>
  <si>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</si>
  <si>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</si>
  <si>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</si>
  <si>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</si>
  <si>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</si>
  <si>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</si>
  <si>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</si>
  <si>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</si>
  <si>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</si>
  <si>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</si>
  <si>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</si>
  <si>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</si>
  <si>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</si>
  <si>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</si>
  <si>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</si>
  <si>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</si>
  <si>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</si>
  <si>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</si>
  <si>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</si>
  <si>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</si>
  <si>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</si>
  <si>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</si>
  <si>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</si>
  <si>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</si>
  <si>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</si>
  <si>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</si>
  <si>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</si>
  <si>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</si>
  <si>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</si>
  <si>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</si>
  <si>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</si>
  <si>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</si>
  <si>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</si>
  <si>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</si>
  <si>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</si>
  <si>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</si>
  <si>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</si>
  <si>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</si>
  <si>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</si>
  <si>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</si>
  <si>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</si>
  <si>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</si>
  <si>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</si>
  <si>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</si>
  <si>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</si>
  <si>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</si>
  <si>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</si>
  <si>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</si>
  <si>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</si>
  <si>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</si>
  <si>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</si>
  <si>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</si>
  <si>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</si>
  <si>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</si>
  <si>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</si>
  <si>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</si>
  <si>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</si>
  <si>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</si>
  <si>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</si>
  <si>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</si>
  <si>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</si>
  <si>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</si>
  <si>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</si>
  <si>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</si>
  <si>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</si>
  <si>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</si>
  <si>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</si>
  <si>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</si>
  <si>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</si>
  <si>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</si>
  <si>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</si>
  <si>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</si>
  <si>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</si>
  <si>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</si>
  <si>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</si>
  <si>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</si>
  <si>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</si>
  <si>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</si>
  <si>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</si>
  <si>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</si>
  <si>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</si>
  <si>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</si>
  <si>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</si>
  <si>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</si>
  <si>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</si>
  <si>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</si>
  <si>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</si>
  <si>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</si>
  <si>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</si>
  <si>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</si>
  <si>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</si>
  <si>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</si>
  <si>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</si>
  <si>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</si>
  <si>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</si>
  <si>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</si>
  <si>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</si>
  <si>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</si>
  <si>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</si>
  <si>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</si>
  <si>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</si>
  <si>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</si>
  <si>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</si>
  <si>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</si>
  <si>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</si>
  <si>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</si>
  <si>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</si>
  <si>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</si>
  <si>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</si>
  <si>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</si>
  <si>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</si>
  <si>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</si>
  <si>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</si>
  <si>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</si>
  <si>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</si>
  <si>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</si>
  <si>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</si>
  <si>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</si>
  <si>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</si>
  <si>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</si>
  <si>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</si>
  <si>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</si>
  <si>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</si>
  <si>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</si>
  <si>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</si>
  <si>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</si>
  <si>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</si>
  <si>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</si>
  <si>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</si>
  <si>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</si>
  <si>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</si>
  <si>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</si>
  <si>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</si>
  <si>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</si>
  <si>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</si>
  <si>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</si>
  <si>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</si>
  <si>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</si>
  <si>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</si>
  <si>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</si>
  <si>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</si>
  <si>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</si>
  <si>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</si>
  <si>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</si>
  <si>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</si>
  <si>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</si>
  <si>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</si>
  <si>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</si>
  <si>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</si>
  <si>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</si>
  <si>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</si>
  <si>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</si>
  <si>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</si>
  <si>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</si>
  <si>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</si>
  <si>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</si>
  <si>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</si>
  <si>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</si>
  <si>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</si>
  <si>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</si>
  <si>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</si>
  <si>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</si>
  <si>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</si>
  <si>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</si>
  <si>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</si>
  <si>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</si>
  <si>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</si>
  <si>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</si>
  <si>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</si>
  <si>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</si>
  <si>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</si>
  <si>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</si>
  <si>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</si>
  <si>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</si>
  <si>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</si>
  <si>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</si>
  <si>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</si>
  <si>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</si>
  <si>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</si>
  <si>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</si>
  <si>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</si>
  <si>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</si>
  <si>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</si>
  <si>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</si>
  <si>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</si>
  <si>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</si>
  <si>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</si>
  <si>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</si>
  <si>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</si>
  <si>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</si>
  <si>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</si>
  <si>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</si>
  <si>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</si>
  <si>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</si>
  <si>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</si>
  <si>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</si>
  <si>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</si>
  <si>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</si>
  <si>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</si>
  <si>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</si>
  <si>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</si>
  <si>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</si>
  <si>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</si>
  <si>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</si>
  <si>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</si>
  <si>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</si>
  <si>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</si>
  <si>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</si>
  <si>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</si>
  <si>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</si>
  <si>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</si>
  <si>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</si>
  <si>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</si>
  <si>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</si>
  <si>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</si>
  <si>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</si>
  <si>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</si>
  <si>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</si>
  <si>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</si>
  <si>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</si>
  <si>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</si>
  <si>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</si>
  <si>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</si>
  <si>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</si>
  <si>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</si>
  <si>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</si>
  <si>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</si>
  <si>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</si>
  <si>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</si>
  <si>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</si>
  <si>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</si>
  <si>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</si>
  <si>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</si>
  <si>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</si>
  <si>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</si>
  <si>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</si>
  <si>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</si>
  <si>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</si>
  <si>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</si>
  <si>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</si>
  <si>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</si>
  <si>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</si>
  <si>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</si>
  <si>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</si>
  <si>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</si>
  <si>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</si>
  <si>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</si>
  <si>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</si>
  <si>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</si>
  <si>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</si>
  <si>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</si>
  <si>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</si>
  <si>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</si>
  <si>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</si>
  <si>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</si>
  <si>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</si>
  <si>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</si>
  <si>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</si>
  <si>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</si>
  <si>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</si>
  <si>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</si>
  <si>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</si>
  <si>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</si>
  <si>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</si>
  <si>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</si>
  <si>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</si>
  <si>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</si>
  <si>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</si>
  <si>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</si>
  <si>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</si>
  <si>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</si>
  <si>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</si>
  <si>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</si>
  <si>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</si>
  <si>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</si>
  <si>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</si>
  <si>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</si>
  <si>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</si>
  <si>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</si>
  <si>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</si>
  <si>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</si>
  <si>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</si>
  <si>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</si>
  <si>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</si>
  <si>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</si>
  <si>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</si>
  <si>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</si>
  <si>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</si>
  <si>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</si>
  <si>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</si>
  <si>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</si>
  <si>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</si>
  <si>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</si>
  <si>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</si>
  <si>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</si>
  <si>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</si>
  <si>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</si>
  <si>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</si>
  <si>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</si>
  <si>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</si>
  <si>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</si>
  <si>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</si>
  <si>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</si>
  <si>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</si>
  <si>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</si>
  <si>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</si>
  <si>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</si>
  <si>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</si>
  <si>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</si>
  <si>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</si>
  <si>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</si>
  <si>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</si>
  <si>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</si>
  <si>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</si>
  <si>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</si>
  <si>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</si>
  <si>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</si>
  <si>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</si>
  <si>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</si>
  <si>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</si>
  <si>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</si>
  <si>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</si>
  <si>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</si>
  <si>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</si>
  <si>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</si>
  <si>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</si>
  <si>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</si>
  <si>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</si>
  <si>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</si>
  <si>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</si>
  <si>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</si>
  <si>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</si>
  <si>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</si>
  <si>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</si>
  <si>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</si>
  <si>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</si>
  <si>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</si>
  <si>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</si>
  <si>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</si>
  <si>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</si>
  <si>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</si>
  <si>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</si>
  <si>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</si>
  <si>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</si>
  <si>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</si>
  <si>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</si>
  <si>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</si>
  <si>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</si>
  <si>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</si>
  <si>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</si>
  <si>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</si>
  <si>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</si>
  <si>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</si>
  <si>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</si>
  <si>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</si>
  <si>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</si>
  <si>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</si>
  <si>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</si>
  <si>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</si>
  <si>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</si>
  <si>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</si>
  <si>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</si>
  <si>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</si>
  <si>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</si>
  <si>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</si>
  <si>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</si>
  <si>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</si>
  <si>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</si>
  <si>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</si>
  <si>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</si>
  <si>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</si>
  <si>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</si>
  <si>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</si>
  <si>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</si>
  <si>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</si>
  <si>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</si>
  <si>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</si>
  <si>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</si>
  <si>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</si>
  <si>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</si>
  <si>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</si>
  <si>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</si>
  <si>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</si>
  <si>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</si>
  <si>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</si>
  <si>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</si>
  <si>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</si>
  <si>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</si>
  <si>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</si>
  <si>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</si>
  <si>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</si>
  <si>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</si>
  <si>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</si>
  <si>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</si>
  <si>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</si>
  <si>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</si>
  <si>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</si>
  <si>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</si>
  <si>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</si>
  <si>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</si>
  <si>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</si>
  <si>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</si>
  <si>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</si>
  <si>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</si>
  <si>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</si>
  <si>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</si>
  <si>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</si>
  <si>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</si>
  <si>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</si>
  <si>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</si>
  <si>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</si>
  <si>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</si>
  <si>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</si>
  <si>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</si>
  <si>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</si>
  <si>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</si>
  <si>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</si>
  <si>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</si>
  <si>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</si>
  <si>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</si>
  <si>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</si>
  <si>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</si>
  <si>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</si>
  <si>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</si>
  <si>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</si>
  <si>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</si>
  <si>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</si>
  <si>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</si>
  <si>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</si>
  <si>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</si>
  <si>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</si>
  <si>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</si>
  <si>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</si>
  <si>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</si>
  <si>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</si>
  <si>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</si>
  <si>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</si>
  <si>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</si>
  <si>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</si>
  <si>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</si>
  <si>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</si>
  <si>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</si>
  <si>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</si>
  <si>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</si>
  <si>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</si>
  <si>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</si>
  <si>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</si>
  <si>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</si>
  <si>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</si>
  <si>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</si>
  <si>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</si>
  <si>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</si>
  <si>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</si>
  <si>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</si>
  <si>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</si>
  <si>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</si>
  <si>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</si>
  <si>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</si>
  <si>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</si>
  <si>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</si>
  <si>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</si>
  <si>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</si>
  <si>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</si>
  <si>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</si>
  <si>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</si>
  <si>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</si>
  <si>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</si>
  <si>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</si>
  <si>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</si>
  <si>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</si>
  <si>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</si>
  <si>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</si>
  <si>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</si>
  <si>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</si>
  <si>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</si>
  <si>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</si>
  <si>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</si>
  <si>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</si>
  <si>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</si>
  <si>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</si>
  <si>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</si>
  <si>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</si>
  <si>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</si>
  <si>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</si>
  <si>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</si>
  <si>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</si>
  <si>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</si>
  <si>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</si>
  <si>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</si>
  <si>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</si>
  <si>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</si>
  <si>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</si>
  <si>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</si>
  <si>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</si>
  <si>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</si>
  <si>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</si>
  <si>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</si>
  <si>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</si>
  <si>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</si>
  <si>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</si>
  <si>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</si>
  <si>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</si>
  <si>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</si>
  <si>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</si>
  <si>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</si>
  <si>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</si>
  <si>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</si>
  <si>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</si>
  <si>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</si>
  <si>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</si>
  <si>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</si>
  <si>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</si>
  <si>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</si>
  <si>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</si>
  <si>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</si>
  <si>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</si>
  <si>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</si>
  <si>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</si>
  <si>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</si>
  <si>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</si>
  <si>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</si>
  <si>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</si>
  <si>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</si>
  <si>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</si>
  <si>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</si>
  <si>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</si>
  <si>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</si>
  <si>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</si>
  <si>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</si>
  <si>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</si>
  <si>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</si>
  <si>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</si>
  <si>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</si>
  <si>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</si>
  <si>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</si>
  <si>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</si>
  <si>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</si>
  <si>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</si>
  <si>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</si>
  <si>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</si>
  <si>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</si>
  <si>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</si>
  <si>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</si>
  <si>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</si>
  <si>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</si>
  <si>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</si>
  <si>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</si>
  <si>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</si>
  <si>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</si>
  <si>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</si>
  <si>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</si>
  <si>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</si>
  <si>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</si>
  <si>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</si>
  <si>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</si>
  <si>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</si>
  <si>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</si>
  <si>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</si>
  <si>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</si>
  <si>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</si>
  <si>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</si>
  <si>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</si>
  <si>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</si>
  <si>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</si>
  <si>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</si>
  <si>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</si>
  <si>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</si>
  <si>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</si>
  <si>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</si>
  <si>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</si>
  <si>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</si>
  <si>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</si>
  <si>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</si>
  <si>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</si>
  <si>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</si>
  <si>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</si>
  <si>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</si>
  <si>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</si>
  <si>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</si>
  <si>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</si>
  <si>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</si>
  <si>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</si>
  <si>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</si>
  <si>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</si>
  <si>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</si>
  <si>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</si>
  <si>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</si>
  <si>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</si>
  <si>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</si>
  <si>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</si>
  <si>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</si>
  <si>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</si>
  <si>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</si>
  <si>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</si>
  <si>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</si>
  <si>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</si>
  <si>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</si>
  <si>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</si>
  <si>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</si>
  <si>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</si>
  <si>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</si>
  <si>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</si>
  <si>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</si>
  <si>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</si>
  <si>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</si>
  <si>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</si>
  <si>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</si>
  <si>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</si>
  <si>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</si>
  <si>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</si>
  <si>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</si>
  <si>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</si>
  <si>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</si>
  <si>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</si>
  <si>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</si>
  <si>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</si>
  <si>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</si>
  <si>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</si>
  <si>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</si>
  <si>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</si>
  <si>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</si>
  <si>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</si>
  <si>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</si>
  <si>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</si>
  <si>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</si>
  <si>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</si>
  <si>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</si>
  <si>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</si>
  <si>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</si>
  <si>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</si>
  <si>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</si>
  <si>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</si>
  <si>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</si>
  <si>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</si>
  <si>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</si>
  <si>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</si>
  <si>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</si>
  <si>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</si>
  <si>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</si>
  <si>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</si>
  <si>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</si>
  <si>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</si>
  <si>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</si>
  <si>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</si>
  <si>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</si>
  <si>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</si>
  <si>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</si>
  <si>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</si>
  <si>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</si>
  <si>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</si>
  <si>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</si>
  <si>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</si>
  <si>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</si>
  <si>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</si>
  <si>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</si>
  <si>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</si>
  <si>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</si>
  <si>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</si>
  <si>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</si>
  <si>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</si>
  <si>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</si>
  <si>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</si>
  <si>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</si>
  <si>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</si>
  <si>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</si>
  <si>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</si>
  <si>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</si>
  <si>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</si>
  <si>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</si>
  <si>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</si>
  <si>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</si>
  <si>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</si>
  <si>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</si>
  <si>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</si>
  <si>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</si>
  <si>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</si>
  <si>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</si>
  <si>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</si>
  <si>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</si>
  <si>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</si>
  <si>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</si>
  <si>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</si>
  <si>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</si>
  <si>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</si>
  <si>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</si>
  <si>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</si>
  <si>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</si>
  <si>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</si>
  <si>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</si>
  <si>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</si>
  <si>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</si>
  <si>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</si>
  <si>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</si>
  <si>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</si>
  <si>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</si>
  <si>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</si>
  <si>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</si>
  <si>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</si>
  <si>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</si>
  <si>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</si>
  <si>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</si>
  <si>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</si>
  <si>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</si>
  <si>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</si>
  <si>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</si>
  <si>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</si>
  <si>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</si>
  <si>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</si>
  <si>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</si>
  <si>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</si>
  <si>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</si>
  <si>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</si>
  <si>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</si>
  <si>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</si>
  <si>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</si>
  <si>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</si>
  <si>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</si>
  <si>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</si>
  <si>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</si>
  <si>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</si>
  <si>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</si>
  <si>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</si>
  <si>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</si>
  <si>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</si>
  <si>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</si>
  <si>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</si>
  <si>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</si>
  <si>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</si>
  <si>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</si>
  <si>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</si>
  <si>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</si>
  <si>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</si>
  <si>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</si>
  <si>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</si>
  <si>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</si>
  <si>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</si>
  <si>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</si>
  <si>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</si>
  <si>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</si>
  <si>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</si>
  <si>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</si>
  <si>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</si>
  <si>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</si>
  <si>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</si>
  <si>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</si>
  <si>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</si>
  <si>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</si>
  <si>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</si>
  <si>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</si>
  <si>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</si>
  <si>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</si>
  <si>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</si>
  <si>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</si>
  <si>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</si>
  <si>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</si>
  <si>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</si>
  <si>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</si>
  <si>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</si>
  <si>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</si>
  <si>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</si>
  <si>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</si>
  <si>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</si>
  <si>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</si>
  <si>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</si>
  <si>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</si>
  <si>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</si>
  <si>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</si>
  <si>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</si>
  <si>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</si>
  <si>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</si>
  <si>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</si>
  <si>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</si>
  <si>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</si>
  <si>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</si>
  <si>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</si>
  <si>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</si>
  <si>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</si>
  <si>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</si>
  <si>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</si>
  <si>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</si>
  <si>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</si>
  <si>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</si>
  <si>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</si>
  <si>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</si>
  <si>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</si>
  <si>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</si>
  <si>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</si>
  <si>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</si>
  <si>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</si>
  <si>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</si>
  <si>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</si>
  <si>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</si>
  <si>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</si>
  <si>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</si>
  <si>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</si>
  <si>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</si>
  <si>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</si>
  <si>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</si>
  <si>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</si>
  <si>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</si>
  <si>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</si>
  <si>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</si>
  <si>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</si>
  <si>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</si>
  <si>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</si>
  <si>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</si>
  <si>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</si>
  <si>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</si>
  <si>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</si>
  <si>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</si>
  <si>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</si>
  <si>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</si>
  <si>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</si>
  <si>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</si>
  <si>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</si>
  <si>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</si>
  <si>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</si>
  <si>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</si>
  <si>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</si>
  <si>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</si>
  <si>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</si>
  <si>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</si>
  <si>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</si>
  <si>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</si>
  <si>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</si>
  <si>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</si>
  <si>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</si>
  <si>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</si>
  <si>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</si>
  <si>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</si>
  <si>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</si>
  <si>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</si>
  <si>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</si>
  <si>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</si>
  <si>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</si>
  <si>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</si>
  <si>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</si>
  <si>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</si>
  <si>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</si>
  <si>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</si>
  <si>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</si>
  <si>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</si>
  <si>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</si>
  <si>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</si>
  <si>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</si>
  <si>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</si>
  <si>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</si>
  <si>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</si>
  <si>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</si>
  <si>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</si>
  <si>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</si>
  <si>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</si>
  <si>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</si>
  <si>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</si>
  <si>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</si>
  <si>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</si>
  <si>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</si>
  <si>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</si>
  <si>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</si>
  <si>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</si>
  <si>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</si>
  <si>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</si>
  <si>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</si>
  <si>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</si>
  <si>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</si>
  <si>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</si>
  <si>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</si>
  <si>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</si>
  <si>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</si>
  <si>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</si>
  <si>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</si>
  <si>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</si>
  <si>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</si>
  <si>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</si>
  <si>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</si>
  <si>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</si>
  <si>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</si>
  <si>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</si>
  <si>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</si>
  <si>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</si>
  <si>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</si>
  <si>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</si>
  <si>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</si>
  <si>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</si>
  <si>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</si>
  <si>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</si>
  <si>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</si>
  <si>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</si>
  <si>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</si>
  <si>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</si>
  <si>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</si>
  <si>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</si>
  <si>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</si>
  <si>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</si>
  <si>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</si>
  <si>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</si>
  <si>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</si>
  <si>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</si>
  <si>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</si>
  <si>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</si>
  <si>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</si>
  <si>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</si>
  <si>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</si>
  <si>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</si>
  <si>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</si>
  <si>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</si>
  <si>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</si>
  <si>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</si>
  <si>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</si>
  <si>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</si>
  <si>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</si>
  <si>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</si>
  <si>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</si>
  <si>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</si>
  <si>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</si>
  <si>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</si>
  <si>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</si>
  <si>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</si>
  <si>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</si>
  <si>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</si>
  <si>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</si>
  <si>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</si>
  <si>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</si>
  <si>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</si>
  <si>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</si>
  <si>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</si>
  <si>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</si>
  <si>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</si>
  <si>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</si>
  <si>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</si>
  <si>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</si>
  <si>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</si>
  <si>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</si>
  <si>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</si>
  <si>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</si>
  <si>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</si>
  <si>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</si>
  <si>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</si>
  <si>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</si>
  <si>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</si>
  <si>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</si>
  <si>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</si>
  <si>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</si>
  <si>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</si>
  <si>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</si>
  <si>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</si>
  <si>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</si>
  <si>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</si>
  <si>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</si>
  <si>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</si>
  <si>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</si>
  <si>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</si>
  <si>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Уточнен план 2017</t>
  </si>
  <si>
    <t>Отчет 2017</t>
  </si>
  <si>
    <t xml:space="preserve">КФ - ОП "ОКОЛНА СРЕДА" </t>
  </si>
  <si>
    <t xml:space="preserve">ЕФРР - ОП "ОКОЛНА СРЕДА" </t>
  </si>
  <si>
    <t>Бланка версия 3.01 от 2017г.</t>
  </si>
  <si>
    <t>b1158</t>
  </si>
  <si>
    <t>d1036</t>
  </si>
  <si>
    <t>c1336</t>
  </si>
  <si>
    <t>Община Сунгурларе</t>
  </si>
  <si>
    <t>10.08.2017 г.</t>
  </si>
  <si>
    <t>Елена Ралчева</t>
  </si>
  <si>
    <t>инж. Васил Панделиев</t>
  </si>
  <si>
    <t>kmetsungurlare@abv.bg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</si>
</sst>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47" fillId="48" borderId="25" xfId="34" applyFont="1" applyFill="1" applyBorder="1" applyAlignment="1" applyProtection="1">
      <alignment vertical="center" wrapText="1"/>
      <protection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49" fontId="247" fillId="41" borderId="13" xfId="34" applyNumberFormat="1" applyFont="1" applyFill="1" applyBorder="1" applyAlignment="1" applyProtection="1">
      <alignment horizontal="center" vertical="center" wrapText="1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9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tabSelected="1" zoomScale="89" zoomScaleNormal="89" zoomScalePageLayoutView="0" workbookViewId="0" topLeftCell="A1">
      <pane xSplit="5" ySplit="10" topLeftCell="F6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1009</v>
      </c>
      <c r="C1" s="1009"/>
      <c r="D1" s="1009"/>
      <c r="E1" s="1010"/>
      <c r="F1" s="1011" t="s">
        <v>991</v>
      </c>
      <c r="G1" s="1012" t="s">
        <v>1010</v>
      </c>
      <c r="H1" s="1010"/>
      <c r="I1" s="1013" t="s">
        <v>1011</v>
      </c>
      <c r="J1" s="1013"/>
      <c r="K1" s="1010"/>
      <c r="L1" s="1014" t="s">
        <v>1012</v>
      </c>
      <c r="M1" s="1010"/>
      <c r="N1" s="1015"/>
      <c r="O1" s="1010"/>
      <c r="P1" s="1016" t="s">
        <v>1013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76" t="str">
        <f>+OTCHET!B9</f>
        <v>Община Сунгурларе</v>
      </c>
      <c r="C2" s="1677"/>
      <c r="D2" s="1678"/>
      <c r="E2" s="1021"/>
      <c r="F2" s="1022">
        <f>+OTCHET!H9</f>
        <v>57250</v>
      </c>
      <c r="G2" s="1023" t="str">
        <f>+OTCHET!F12</f>
        <v>5212</v>
      </c>
      <c r="H2" s="1024"/>
      <c r="I2" s="1679">
        <f>+OTCHET!H603</f>
        <v>0</v>
      </c>
      <c r="J2" s="1680"/>
      <c r="K2" s="1015"/>
      <c r="L2" s="1681" t="str">
        <f>OTCHET!H601</f>
        <v>kmetsungurlare@abv.bg</v>
      </c>
      <c r="M2" s="1682"/>
      <c r="N2" s="1683"/>
      <c r="O2" s="1025"/>
      <c r="P2" s="1026">
        <f>OTCHET!E15</f>
        <v>98</v>
      </c>
      <c r="Q2" s="1027" t="str">
        <f>OTCHET!F15</f>
        <v>СЕС - КСФ</v>
      </c>
      <c r="R2" s="1028"/>
      <c r="S2" s="1008" t="s">
        <v>1014</v>
      </c>
      <c r="T2" s="1684">
        <f>+OTCHET!I9</f>
        <v>0</v>
      </c>
      <c r="U2" s="1685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1015</v>
      </c>
      <c r="C4" s="1033"/>
      <c r="D4" s="1033"/>
      <c r="E4" s="1034"/>
      <c r="F4" s="1033"/>
      <c r="G4" s="1035"/>
      <c r="H4" s="1035"/>
      <c r="I4" s="1035"/>
      <c r="J4" s="1035" t="s">
        <v>1016</v>
      </c>
      <c r="K4" s="1024"/>
      <c r="L4" s="1036">
        <f>+Q4</f>
        <v>2017</v>
      </c>
      <c r="M4" s="1037"/>
      <c r="N4" s="1037"/>
      <c r="O4" s="1025"/>
      <c r="P4" s="1038" t="s">
        <v>1016</v>
      </c>
      <c r="Q4" s="1036">
        <f>+OTCHET!C3</f>
        <v>2017</v>
      </c>
      <c r="R4" s="1028"/>
      <c r="S4" s="1686" t="s">
        <v>1017</v>
      </c>
      <c r="T4" s="1686"/>
      <c r="U4" s="1686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1018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42947</v>
      </c>
      <c r="M6" s="1021"/>
      <c r="N6" s="1046" t="s">
        <v>1019</v>
      </c>
      <c r="O6" s="1010"/>
      <c r="P6" s="1047">
        <f>OTCHET!F9</f>
        <v>42947</v>
      </c>
      <c r="Q6" s="1046" t="s">
        <v>1019</v>
      </c>
      <c r="R6" s="1048"/>
      <c r="S6" s="1687">
        <f>+Q4</f>
        <v>2017</v>
      </c>
      <c r="T6" s="1687"/>
      <c r="U6" s="1687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1020</v>
      </c>
      <c r="G8" s="1058" t="s">
        <v>1021</v>
      </c>
      <c r="H8" s="1021"/>
      <c r="I8" s="1059" t="s">
        <v>1022</v>
      </c>
      <c r="J8" s="1060" t="s">
        <v>1023</v>
      </c>
      <c r="K8" s="1021"/>
      <c r="L8" s="1061" t="s">
        <v>1024</v>
      </c>
      <c r="M8" s="1021"/>
      <c r="N8" s="1062" t="s">
        <v>1025</v>
      </c>
      <c r="O8" s="1063"/>
      <c r="P8" s="1064" t="s">
        <v>1026</v>
      </c>
      <c r="Q8" s="1065" t="s">
        <v>1027</v>
      </c>
      <c r="R8" s="1048"/>
      <c r="S8" s="1688" t="s">
        <v>995</v>
      </c>
      <c r="T8" s="1689"/>
      <c r="U8" s="1690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1028</v>
      </c>
      <c r="C9" s="1067"/>
      <c r="D9" s="1068"/>
      <c r="E9" s="1021"/>
      <c r="F9" s="1069">
        <f>+L4</f>
        <v>2017</v>
      </c>
      <c r="G9" s="1070">
        <f>+L6</f>
        <v>42947</v>
      </c>
      <c r="H9" s="1021"/>
      <c r="I9" s="1071">
        <f>+L4</f>
        <v>2017</v>
      </c>
      <c r="J9" s="1072">
        <f>+L6</f>
        <v>42947</v>
      </c>
      <c r="K9" s="1073"/>
      <c r="L9" s="1074">
        <f>+L6</f>
        <v>42947</v>
      </c>
      <c r="M9" s="1073"/>
      <c r="N9" s="1075">
        <f>+L6</f>
        <v>42947</v>
      </c>
      <c r="O9" s="1076"/>
      <c r="P9" s="1077">
        <f>+L4</f>
        <v>2017</v>
      </c>
      <c r="Q9" s="1075">
        <f>+L6</f>
        <v>42947</v>
      </c>
      <c r="R9" s="1048"/>
      <c r="S9" s="1691" t="s">
        <v>996</v>
      </c>
      <c r="T9" s="1692"/>
      <c r="U9" s="1693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1029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733</v>
      </c>
      <c r="J10" s="1083" t="s">
        <v>734</v>
      </c>
      <c r="K10" s="1021"/>
      <c r="L10" s="1083" t="s">
        <v>713</v>
      </c>
      <c r="M10" s="1021"/>
      <c r="N10" s="1084" t="s">
        <v>1030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1031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1031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1032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1032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1033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4" t="s">
        <v>1034</v>
      </c>
      <c r="T13" s="1695"/>
      <c r="U13" s="1696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1035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97" t="s">
        <v>1036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1037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97" t="s">
        <v>1038</v>
      </c>
      <c r="T15" s="1698"/>
      <c r="U15" s="1699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1039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97" t="s">
        <v>1040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1041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97" t="s">
        <v>1042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1043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97" t="s">
        <v>1044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1045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97" t="s">
        <v>1046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1047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97" t="s">
        <v>1048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1049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00" t="s">
        <v>1050</v>
      </c>
      <c r="T21" s="1701"/>
      <c r="U21" s="1702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1051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703" t="s">
        <v>1052</v>
      </c>
      <c r="T22" s="1704"/>
      <c r="U22" s="1705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1053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1053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1054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4" t="s">
        <v>1055</v>
      </c>
      <c r="T24" s="1695"/>
      <c r="U24" s="1696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1056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97" t="s">
        <v>1057</v>
      </c>
      <c r="T25" s="1698"/>
      <c r="U25" s="1699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1058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00" t="s">
        <v>1059</v>
      </c>
      <c r="T26" s="1701"/>
      <c r="U26" s="1702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1060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703" t="s">
        <v>1061</v>
      </c>
      <c r="T27" s="1704"/>
      <c r="U27" s="1705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1062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1063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1064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1065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1066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1067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703" t="s">
        <v>1068</v>
      </c>
      <c r="T34" s="1704"/>
      <c r="U34" s="1705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1069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06" t="s">
        <v>1070</v>
      </c>
      <c r="T35" s="1707"/>
      <c r="U35" s="1708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1071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09" t="s">
        <v>1072</v>
      </c>
      <c r="T36" s="1710"/>
      <c r="U36" s="1711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1073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12" t="s">
        <v>1074</v>
      </c>
      <c r="T37" s="1713"/>
      <c r="U37" s="1714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1075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703" t="s">
        <v>1076</v>
      </c>
      <c r="T39" s="1704"/>
      <c r="U39" s="1705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1077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1077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1078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4" t="s">
        <v>1079</v>
      </c>
      <c r="T41" s="1695"/>
      <c r="U41" s="1696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1080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97" t="s">
        <v>1081</v>
      </c>
      <c r="T42" s="1698"/>
      <c r="U42" s="1699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1082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97" t="s">
        <v>1083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1084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00" t="s">
        <v>1085</v>
      </c>
      <c r="T44" s="1701"/>
      <c r="U44" s="1702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1086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703" t="s">
        <v>1087</v>
      </c>
      <c r="T45" s="1704"/>
      <c r="U45" s="1705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1088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15" t="s">
        <v>1089</v>
      </c>
      <c r="T47" s="1716"/>
      <c r="U47" s="1717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1090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1090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1091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1091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1092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279115</v>
      </c>
      <c r="J50" s="1104">
        <f>+IF(OR($P$2=98,$P$2=42,$P$2=96,$P$2=97),$Q50,0)</f>
        <v>30499</v>
      </c>
      <c r="K50" s="1097"/>
      <c r="L50" s="1104">
        <f>+IF($P$2=33,$Q50,0)</f>
        <v>0</v>
      </c>
      <c r="M50" s="1097"/>
      <c r="N50" s="1134">
        <f>+ROUND(+G50+J50+L50,0)</f>
        <v>30499</v>
      </c>
      <c r="O50" s="1099"/>
      <c r="P50" s="1103">
        <f>+ROUND(OTCHET!E204-SUM(OTCHET!E216:E218)+OTCHET!E271+IF(+OR(OTCHET!$F$12=5500,OTCHET!$F$12=5600),0,+OTCHET!E297),0)</f>
        <v>279115</v>
      </c>
      <c r="Q50" s="1104">
        <f>+ROUND(OTCHET!L204-SUM(OTCHET!L216:L218)+OTCHET!L271+IF(+OR(OTCHET!$F$12=5500,OTCHET!$F$12=5600),0,+OTCHET!L297),0)</f>
        <v>30499</v>
      </c>
      <c r="R50" s="1048"/>
      <c r="S50" s="1694" t="s">
        <v>1093</v>
      </c>
      <c r="T50" s="1695"/>
      <c r="U50" s="1696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1094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235</v>
      </c>
      <c r="J51" s="1122">
        <f>+IF(OR($P$2=98,$P$2=42,$P$2=96,$P$2=97),$Q51,0)</f>
        <v>236</v>
      </c>
      <c r="K51" s="1097"/>
      <c r="L51" s="1122">
        <f>+IF($P$2=33,$Q51,0)</f>
        <v>0</v>
      </c>
      <c r="M51" s="1097"/>
      <c r="N51" s="1123">
        <f>+ROUND(+G51+J51+L51,0)</f>
        <v>236</v>
      </c>
      <c r="O51" s="1099"/>
      <c r="P51" s="1121">
        <f>+ROUND(+SUM(OTCHET!E216:E218),0)</f>
        <v>235</v>
      </c>
      <c r="Q51" s="1122">
        <f>+ROUND(+SUM(OTCHET!L216:L218),0)</f>
        <v>236</v>
      </c>
      <c r="R51" s="1048"/>
      <c r="S51" s="1697" t="s">
        <v>1095</v>
      </c>
      <c r="T51" s="1698"/>
      <c r="U51" s="1699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1096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174</v>
      </c>
      <c r="J52" s="1122">
        <f>+IF(OR($P$2=98,$P$2=42,$P$2=96,$P$2=97),$Q52,0)</f>
        <v>174</v>
      </c>
      <c r="K52" s="1097"/>
      <c r="L52" s="1122">
        <f>+IF($P$2=33,$Q52,0)</f>
        <v>0</v>
      </c>
      <c r="M52" s="1097"/>
      <c r="N52" s="1123">
        <f>+ROUND(+G52+J52+L52,0)</f>
        <v>174</v>
      </c>
      <c r="O52" s="1099"/>
      <c r="P52" s="1121">
        <f>+ROUND(OTCHET!E222,0)</f>
        <v>174</v>
      </c>
      <c r="Q52" s="1122">
        <f>+ROUND(OTCHET!L222,0)</f>
        <v>174</v>
      </c>
      <c r="R52" s="1048"/>
      <c r="S52" s="1697" t="s">
        <v>1097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1098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98142</v>
      </c>
      <c r="J53" s="1122">
        <f>+IF(OR($P$2=98,$P$2=42,$P$2=96,$P$2=97),$Q53,0)</f>
        <v>171698</v>
      </c>
      <c r="K53" s="1097"/>
      <c r="L53" s="1122">
        <f>+IF($P$2=33,$Q53,0)</f>
        <v>0</v>
      </c>
      <c r="M53" s="1097"/>
      <c r="N53" s="1123">
        <f>+ROUND(+G53+J53+L53,0)</f>
        <v>171698</v>
      </c>
      <c r="O53" s="1099"/>
      <c r="P53" s="1121">
        <f>+ROUND(OTCHET!E186+OTCHET!E189,0)</f>
        <v>98142</v>
      </c>
      <c r="Q53" s="1122">
        <f>+ROUND(OTCHET!L186+OTCHET!L189,0)</f>
        <v>171698</v>
      </c>
      <c r="R53" s="1048"/>
      <c r="S53" s="1697" t="s">
        <v>1099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1100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20074</v>
      </c>
      <c r="J54" s="1122">
        <f>+IF(OR($P$2=98,$P$2=42,$P$2=96,$P$2=97),$Q54,0)</f>
        <v>33290</v>
      </c>
      <c r="K54" s="1097"/>
      <c r="L54" s="1122">
        <f>+IF($P$2=33,$Q54,0)</f>
        <v>0</v>
      </c>
      <c r="M54" s="1097"/>
      <c r="N54" s="1123">
        <f>+ROUND(+G54+J54+L54,0)</f>
        <v>33290</v>
      </c>
      <c r="O54" s="1099"/>
      <c r="P54" s="1121">
        <f>+ROUND(OTCHET!E195+OTCHET!E203,0)</f>
        <v>20074</v>
      </c>
      <c r="Q54" s="1122">
        <f>+ROUND(OTCHET!L195+OTCHET!L203,0)</f>
        <v>33290</v>
      </c>
      <c r="R54" s="1048"/>
      <c r="S54" s="1700" t="s">
        <v>1101</v>
      </c>
      <c r="T54" s="1701"/>
      <c r="U54" s="1702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1102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397740</v>
      </c>
      <c r="J55" s="1210">
        <f>+ROUND(+SUM(J50:J54),0)</f>
        <v>235897</v>
      </c>
      <c r="K55" s="1097"/>
      <c r="L55" s="1210">
        <f>+ROUND(+SUM(L50:L54),0)</f>
        <v>0</v>
      </c>
      <c r="M55" s="1097"/>
      <c r="N55" s="1211">
        <f>+ROUND(+SUM(N50:N54),0)</f>
        <v>235897</v>
      </c>
      <c r="O55" s="1099"/>
      <c r="P55" s="1209">
        <f>+ROUND(+SUM(P50:P54),0)</f>
        <v>397740</v>
      </c>
      <c r="Q55" s="1210">
        <f>+ROUND(+SUM(Q50:Q54),0)</f>
        <v>235897</v>
      </c>
      <c r="R55" s="1048"/>
      <c r="S55" s="1703" t="s">
        <v>1103</v>
      </c>
      <c r="T55" s="1704"/>
      <c r="U55" s="1705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1104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1104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1105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4" t="s">
        <v>1106</v>
      </c>
      <c r="T57" s="1695"/>
      <c r="U57" s="1696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1107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97" t="s">
        <v>1108</v>
      </c>
      <c r="T58" s="1698"/>
      <c r="U58" s="1699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1109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97" t="s">
        <v>1110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1111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00" t="s">
        <v>1112</v>
      </c>
      <c r="T60" s="1701"/>
      <c r="U60" s="1702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1113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1114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1115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703" t="s">
        <v>1116</v>
      </c>
      <c r="T62" s="1704"/>
      <c r="U62" s="1705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1117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1117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1118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4" t="s">
        <v>1119</v>
      </c>
      <c r="T64" s="1695"/>
      <c r="U64" s="1696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1120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97" t="s">
        <v>1121</v>
      </c>
      <c r="T65" s="1698"/>
      <c r="U65" s="1699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1122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703" t="s">
        <v>1123</v>
      </c>
      <c r="T66" s="1704"/>
      <c r="U66" s="1705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1124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1124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1125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4" t="s">
        <v>1126</v>
      </c>
      <c r="T68" s="1695"/>
      <c r="U68" s="1696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1127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97" t="s">
        <v>1128</v>
      </c>
      <c r="T69" s="1698"/>
      <c r="U69" s="1699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1129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703" t="s">
        <v>1130</v>
      </c>
      <c r="T70" s="1704"/>
      <c r="U70" s="1705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1131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1131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1132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4" t="s">
        <v>1133</v>
      </c>
      <c r="T72" s="1695"/>
      <c r="U72" s="1696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1134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97" t="s">
        <v>1135</v>
      </c>
      <c r="T73" s="1698"/>
      <c r="U73" s="1699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1136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703" t="s">
        <v>1137</v>
      </c>
      <c r="T74" s="1704"/>
      <c r="U74" s="1705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1138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397740</v>
      </c>
      <c r="J76" s="1235">
        <f>+ROUND(J55+J62+J66+J70+J74,0)</f>
        <v>235897</v>
      </c>
      <c r="K76" s="1097"/>
      <c r="L76" s="1235">
        <f>+ROUND(L55+L62+L66+L70+L74,0)</f>
        <v>0</v>
      </c>
      <c r="M76" s="1097"/>
      <c r="N76" s="1236">
        <f>+ROUND(N55+N62+N66+N70+N74,0)</f>
        <v>235897</v>
      </c>
      <c r="O76" s="1099"/>
      <c r="P76" s="1233">
        <f>+ROUND(P55+P62+P66+P70+P74,0)</f>
        <v>397740</v>
      </c>
      <c r="Q76" s="1234">
        <f>+ROUND(Q55+Q62+Q66+Q70+Q74,0)</f>
        <v>235897</v>
      </c>
      <c r="R76" s="1048"/>
      <c r="S76" s="1718" t="s">
        <v>1139</v>
      </c>
      <c r="T76" s="1719"/>
      <c r="U76" s="1720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1140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1140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1141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363827</v>
      </c>
      <c r="J78" s="1110">
        <f>+IF(OR($P$2=98,$P$2=42,$P$2=96,$P$2=97),$Q78,0)</f>
        <v>311246</v>
      </c>
      <c r="K78" s="1097"/>
      <c r="L78" s="1110">
        <f>+IF($P$2=33,$Q78,0)</f>
        <v>0</v>
      </c>
      <c r="M78" s="1097"/>
      <c r="N78" s="1111">
        <f>+ROUND(+G78+J78+L78,0)</f>
        <v>311246</v>
      </c>
      <c r="O78" s="1099"/>
      <c r="P78" s="1109">
        <f>+ROUND(OTCHET!E415,0)</f>
        <v>363827</v>
      </c>
      <c r="Q78" s="1110">
        <f>+ROUND(OTCHET!L415,0)</f>
        <v>311246</v>
      </c>
      <c r="R78" s="1048"/>
      <c r="S78" s="1694" t="s">
        <v>1142</v>
      </c>
      <c r="T78" s="1695"/>
      <c r="U78" s="1696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1143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0</v>
      </c>
      <c r="J79" s="1122">
        <f>+IF(OR($P$2=98,$P$2=42,$P$2=96,$P$2=97),$Q79,0)</f>
        <v>144521</v>
      </c>
      <c r="K79" s="1097"/>
      <c r="L79" s="1122">
        <f>+IF($P$2=33,$Q79,0)</f>
        <v>0</v>
      </c>
      <c r="M79" s="1097"/>
      <c r="N79" s="1123">
        <f>+ROUND(+G79+J79+L79,0)</f>
        <v>144521</v>
      </c>
      <c r="O79" s="1099"/>
      <c r="P79" s="1121">
        <f>+ROUND(OTCHET!E425,0)</f>
        <v>0</v>
      </c>
      <c r="Q79" s="1122">
        <f>+ROUND(OTCHET!L425,0)</f>
        <v>144521</v>
      </c>
      <c r="R79" s="1048"/>
      <c r="S79" s="1697" t="s">
        <v>1144</v>
      </c>
      <c r="T79" s="1698"/>
      <c r="U79" s="1699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1145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363827</v>
      </c>
      <c r="J80" s="1244">
        <f>+ROUND(J78+J79,0)</f>
        <v>455767</v>
      </c>
      <c r="K80" s="1097"/>
      <c r="L80" s="1244">
        <f>+ROUND(L78+L79,0)</f>
        <v>0</v>
      </c>
      <c r="M80" s="1097"/>
      <c r="N80" s="1245">
        <f>+ROUND(N78+N79,0)</f>
        <v>455767</v>
      </c>
      <c r="O80" s="1099"/>
      <c r="P80" s="1243">
        <f>+ROUND(P78+P79,0)</f>
        <v>363827</v>
      </c>
      <c r="Q80" s="1244">
        <f>+ROUND(Q78+Q79,0)</f>
        <v>455767</v>
      </c>
      <c r="R80" s="1048"/>
      <c r="S80" s="1721" t="s">
        <v>1146</v>
      </c>
      <c r="T80" s="1722"/>
      <c r="U80" s="1723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24">
        <f>+IF(+SUM(F81:N81)=0,0,"Контрола: дефицит/излишък = финансиране с обратен знак (Г. + Д. = 0)")</f>
        <v>0</v>
      </c>
      <c r="C81" s="1725"/>
      <c r="D81" s="1726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1147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-33913</v>
      </c>
      <c r="J82" s="1257">
        <f>+ROUND(J47,0)-ROUND(J76,0)+ROUND(J80,0)</f>
        <v>219870</v>
      </c>
      <c r="K82" s="1097"/>
      <c r="L82" s="1257">
        <f>+ROUND(L47,0)-ROUND(L76,0)+ROUND(L80,0)</f>
        <v>0</v>
      </c>
      <c r="M82" s="1097"/>
      <c r="N82" s="1258">
        <f>+ROUND(N47,0)-ROUND(N76,0)+ROUND(N80,0)</f>
        <v>219870</v>
      </c>
      <c r="O82" s="1259"/>
      <c r="P82" s="1256">
        <f>+ROUND(P47,0)-ROUND(P76,0)+ROUND(P80,0)</f>
        <v>-33913</v>
      </c>
      <c r="Q82" s="1257">
        <f>+ROUND(Q47,0)-ROUND(Q76,0)+ROUND(Q80,0)</f>
        <v>219870</v>
      </c>
      <c r="R82" s="1048"/>
      <c r="S82" s="1253" t="s">
        <v>1147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1148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33913</v>
      </c>
      <c r="J83" s="1265">
        <f>+ROUND(J100,0)+ROUND(J119,0)+ROUND(J125,0)-ROUND(J130,0)</f>
        <v>-219870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-219870</v>
      </c>
      <c r="O83" s="1259"/>
      <c r="P83" s="1264">
        <f>+ROUND(P100,0)+ROUND(P119,0)+ROUND(P125,0)-ROUND(P130,0)</f>
        <v>33913</v>
      </c>
      <c r="Q83" s="1265">
        <f>+ROUND(Q100,0)+ROUND(Q119,0)+ROUND(Q125,0)-ROUND(Q130,0)</f>
        <v>-219870</v>
      </c>
      <c r="R83" s="1048"/>
      <c r="S83" s="1260" t="s">
        <v>1148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1149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1149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1150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1150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1151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4" t="s">
        <v>1152</v>
      </c>
      <c r="T86" s="1695"/>
      <c r="U86" s="1696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1153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97" t="s">
        <v>1154</v>
      </c>
      <c r="T87" s="1698"/>
      <c r="U87" s="1699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1155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703" t="s">
        <v>1156</v>
      </c>
      <c r="T88" s="1704"/>
      <c r="U88" s="1705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1157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1157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1158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4" t="s">
        <v>1159</v>
      </c>
      <c r="T90" s="1695"/>
      <c r="U90" s="1696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1160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97" t="s">
        <v>1161</v>
      </c>
      <c r="T91" s="1698"/>
      <c r="U91" s="1699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1162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97" t="s">
        <v>1163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1164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00" t="s">
        <v>1165</v>
      </c>
      <c r="T93" s="1701"/>
      <c r="U93" s="1702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1166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703" t="s">
        <v>1167</v>
      </c>
      <c r="T94" s="1704"/>
      <c r="U94" s="1705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1168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1168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1169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4" t="s">
        <v>1170</v>
      </c>
      <c r="T96" s="1695"/>
      <c r="U96" s="1696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1171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97" t="s">
        <v>1172</v>
      </c>
      <c r="T97" s="1698"/>
      <c r="U97" s="1699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1173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703" t="s">
        <v>1174</v>
      </c>
      <c r="T98" s="1704"/>
      <c r="U98" s="1705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1175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15" t="s">
        <v>1176</v>
      </c>
      <c r="T100" s="1716"/>
      <c r="U100" s="1717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1177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1177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1178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1178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1179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4" t="s">
        <v>1180</v>
      </c>
      <c r="T103" s="1695"/>
      <c r="U103" s="1696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1181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97" t="s">
        <v>1182</v>
      </c>
      <c r="T104" s="1698"/>
      <c r="U104" s="1699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1183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703" t="s">
        <v>1184</v>
      </c>
      <c r="T105" s="1704"/>
      <c r="U105" s="1705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1185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1185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1186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27" t="s">
        <v>1187</v>
      </c>
      <c r="T107" s="1728"/>
      <c r="U107" s="1729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1188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30" t="s">
        <v>1189</v>
      </c>
      <c r="T108" s="1731"/>
      <c r="U108" s="1732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1190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703" t="s">
        <v>1191</v>
      </c>
      <c r="T109" s="1704"/>
      <c r="U109" s="1705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1192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1192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1193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4" t="s">
        <v>1194</v>
      </c>
      <c r="T111" s="1695"/>
      <c r="U111" s="1696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1195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97" t="s">
        <v>1196</v>
      </c>
      <c r="T112" s="1698"/>
      <c r="U112" s="1699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1197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703" t="s">
        <v>1198</v>
      </c>
      <c r="T113" s="1704"/>
      <c r="U113" s="1705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1199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1199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1200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4" t="s">
        <v>1201</v>
      </c>
      <c r="T115" s="1695"/>
      <c r="U115" s="1696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1202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97" t="s">
        <v>1203</v>
      </c>
      <c r="T116" s="1698"/>
      <c r="U116" s="1699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1204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703" t="s">
        <v>1205</v>
      </c>
      <c r="T117" s="1704"/>
      <c r="U117" s="1705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1206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18" t="s">
        <v>1207</v>
      </c>
      <c r="T119" s="1719"/>
      <c r="U119" s="1720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1208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1208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1209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4" t="s">
        <v>1210</v>
      </c>
      <c r="T121" s="1695"/>
      <c r="U121" s="1696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1211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32976</v>
      </c>
      <c r="J122" s="1122">
        <f>+IF(OR($P$2=98,$P$2=42,$P$2=96,$P$2=97),$Q122,0)</f>
        <v>25738</v>
      </c>
      <c r="K122" s="1097"/>
      <c r="L122" s="1122">
        <f>+IF($P$2=33,$Q122,0)</f>
        <v>0</v>
      </c>
      <c r="M122" s="1097"/>
      <c r="N122" s="1123">
        <f>+ROUND(+G122+J122+L122,0)</f>
        <v>25738</v>
      </c>
      <c r="O122" s="1099"/>
      <c r="P122" s="1121">
        <f>+ROUND(OTCHET!E520,0)</f>
        <v>32976</v>
      </c>
      <c r="Q122" s="1122">
        <f>+ROUND(OTCHET!L520,0)</f>
        <v>25738</v>
      </c>
      <c r="R122" s="1048"/>
      <c r="S122" s="1373" t="s">
        <v>1212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1213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97" t="s">
        <v>1214</v>
      </c>
      <c r="T123" s="1698"/>
      <c r="U123" s="1699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1215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742" t="s">
        <v>1216</v>
      </c>
      <c r="T124" s="1743"/>
      <c r="U124" s="1744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1217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32976</v>
      </c>
      <c r="J125" s="1244">
        <f>+ROUND(+SUM(J121:J124),0)</f>
        <v>25738</v>
      </c>
      <c r="K125" s="1097"/>
      <c r="L125" s="1244">
        <f>+ROUND(+SUM(L121:L124),0)</f>
        <v>0</v>
      </c>
      <c r="M125" s="1097"/>
      <c r="N125" s="1245">
        <f>+ROUND(+SUM(N121:N124),0)</f>
        <v>25738</v>
      </c>
      <c r="O125" s="1099"/>
      <c r="P125" s="1243">
        <f>+ROUND(+SUM(P121:P124),0)</f>
        <v>32976</v>
      </c>
      <c r="Q125" s="1244">
        <f>+ROUND(+SUM(Q121:Q124),0)</f>
        <v>25738</v>
      </c>
      <c r="R125" s="1048"/>
      <c r="S125" s="1721" t="s">
        <v>1218</v>
      </c>
      <c r="T125" s="1722"/>
      <c r="U125" s="1723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1219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1219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1220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937</v>
      </c>
      <c r="J127" s="1110">
        <f>+IF(OR($P$2=98,$P$2=42,$P$2=96,$P$2=97),$Q127,0)</f>
        <v>937</v>
      </c>
      <c r="K127" s="1097"/>
      <c r="L127" s="1110">
        <f>+IF($P$2=33,$Q127,0)</f>
        <v>0</v>
      </c>
      <c r="M127" s="1097"/>
      <c r="N127" s="1111">
        <f>+ROUND(+G127+J127+L127,0)</f>
        <v>937</v>
      </c>
      <c r="O127" s="1099"/>
      <c r="P127" s="1109">
        <f>+ROUND(+SUM(OTCHET!E563:E568)+SUM(OTCHET!E577:E578)+IF(AND(OTCHET!$F$12=9900,+OTCHET!$E$15=0),0,SUM(OTCHET!E583:E584)),0)</f>
        <v>937</v>
      </c>
      <c r="Q127" s="1110">
        <f>+ROUND(+SUM(OTCHET!L563:L568)+SUM(OTCHET!L577:L578)+IF(AND(OTCHET!$F$12=9900,+OTCHET!$E$15=0),0,SUM(OTCHET!L583:L584)),0)</f>
        <v>937</v>
      </c>
      <c r="R127" s="1048"/>
      <c r="S127" s="1694" t="s">
        <v>1221</v>
      </c>
      <c r="T127" s="1695"/>
      <c r="U127" s="1696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1222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97" t="s">
        <v>1223</v>
      </c>
      <c r="T128" s="1698"/>
      <c r="U128" s="1699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1224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246545</v>
      </c>
      <c r="K129" s="1097"/>
      <c r="L129" s="1122">
        <f>+IF($P$2=33,$Q129,0)</f>
        <v>0</v>
      </c>
      <c r="M129" s="1097"/>
      <c r="N129" s="1123">
        <f>+ROUND(+G129+J129+L129,0)</f>
        <v>246545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246545</v>
      </c>
      <c r="R129" s="1048"/>
      <c r="S129" s="1733" t="s">
        <v>1225</v>
      </c>
      <c r="T129" s="1734"/>
      <c r="U129" s="1735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1226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-937</v>
      </c>
      <c r="J130" s="1297">
        <f>+ROUND(+J129-J127-J128,0)</f>
        <v>245608</v>
      </c>
      <c r="K130" s="1097"/>
      <c r="L130" s="1297">
        <f>+ROUND(+L129-L127-L128,0)</f>
        <v>0</v>
      </c>
      <c r="M130" s="1097"/>
      <c r="N130" s="1298">
        <f>+ROUND(+N129-N127-N128,0)</f>
        <v>245608</v>
      </c>
      <c r="O130" s="1099"/>
      <c r="P130" s="1296">
        <f>+ROUND(+P129-P127-P128,0)</f>
        <v>-937</v>
      </c>
      <c r="Q130" s="1297">
        <f>+ROUND(+Q129-Q127-Q128,0)</f>
        <v>245608</v>
      </c>
      <c r="R130" s="1048"/>
      <c r="S130" s="1736" t="s">
        <v>1227</v>
      </c>
      <c r="T130" s="1737"/>
      <c r="U130" s="173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739">
        <f>+IF(+SUM(F131:N131)=0,0,"Контрола: дефицит/излишък = финансиране с обратен знак (Г. + Д. = 0)")</f>
        <v>0</v>
      </c>
      <c r="C131" s="1739"/>
      <c r="D131" s="173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1228</v>
      </c>
      <c r="C132" s="1305" t="str">
        <f>+OTCHET!B601</f>
        <v>10.08.2017 г.</v>
      </c>
      <c r="D132" s="1249" t="s">
        <v>1229</v>
      </c>
      <c r="E132" s="1021"/>
      <c r="F132" s="1740"/>
      <c r="G132" s="1740"/>
      <c r="H132" s="1021"/>
      <c r="I132" s="1306" t="s">
        <v>1230</v>
      </c>
      <c r="J132" s="1307"/>
      <c r="K132" s="1021"/>
      <c r="L132" s="1740"/>
      <c r="M132" s="1740"/>
      <c r="N132" s="1740"/>
      <c r="O132" s="1301"/>
      <c r="P132" s="1741"/>
      <c r="Q132" s="174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1231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1232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1233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1234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73" operator="notEqual" stopIfTrue="1">
      <formula>0</formula>
    </cfRule>
  </conditionalFormatting>
  <conditionalFormatting sqref="B131">
    <cfRule type="cellIs" priority="46" dxfId="174" operator="notEqual" stopIfTrue="1">
      <formula>0</formula>
    </cfRule>
    <cfRule type="cellIs" priority="34" dxfId="175" operator="equal">
      <formula>0</formula>
    </cfRule>
  </conditionalFormatting>
  <conditionalFormatting sqref="G2">
    <cfRule type="cellIs" priority="6" dxfId="62" operator="notEqual" stopIfTrue="1">
      <formula>0</formula>
    </cfRule>
    <cfRule type="cellIs" priority="7" dxfId="176" operator="equal" stopIfTrue="1">
      <formula>0</formula>
    </cfRule>
    <cfRule type="cellIs" priority="8" dxfId="177" operator="equal" stopIfTrue="1">
      <formula>0</formula>
    </cfRule>
    <cfRule type="cellIs" priority="45" dxfId="178" operator="equal">
      <formula>0</formula>
    </cfRule>
  </conditionalFormatting>
  <conditionalFormatting sqref="I2">
    <cfRule type="cellIs" priority="44" dxfId="178" operator="equal">
      <formula>0</formula>
    </cfRule>
  </conditionalFormatting>
  <conditionalFormatting sqref="F135:G136">
    <cfRule type="cellIs" priority="42" dxfId="179" operator="equal" stopIfTrue="1">
      <formula>"НЕРАВНЕНИЕ!"</formula>
    </cfRule>
    <cfRule type="cellIs" priority="43" dxfId="3" operator="equal" stopIfTrue="1">
      <formula>"НЕРАВНЕНИЕ!"</formula>
    </cfRule>
  </conditionalFormatting>
  <conditionalFormatting sqref="I135:J136 N135:N136">
    <cfRule type="cellIs" priority="41" dxfId="179" operator="equal" stopIfTrue="1">
      <formula>"НЕРАВНЕНИЕ!"</formula>
    </cfRule>
  </conditionalFormatting>
  <conditionalFormatting sqref="L135:M136">
    <cfRule type="cellIs" priority="40" dxfId="179" operator="equal" stopIfTrue="1">
      <formula>"НЕРАВНЕНИЕ!"</formula>
    </cfRule>
  </conditionalFormatting>
  <conditionalFormatting sqref="F138:G139">
    <cfRule type="cellIs" priority="38" dxfId="179" operator="equal" stopIfTrue="1">
      <formula>"НЕРАВНЕНИЕ !"</formula>
    </cfRule>
    <cfRule type="cellIs" priority="39" dxfId="3" operator="equal" stopIfTrue="1">
      <formula>"НЕРАВНЕНИЕ !"</formula>
    </cfRule>
  </conditionalFormatting>
  <conditionalFormatting sqref="I138:J139 N138:N139">
    <cfRule type="cellIs" priority="37" dxfId="179" operator="equal" stopIfTrue="1">
      <formula>"НЕРАВНЕНИЕ !"</formula>
    </cfRule>
  </conditionalFormatting>
  <conditionalFormatting sqref="L138:M139">
    <cfRule type="cellIs" priority="36" dxfId="179" operator="equal" stopIfTrue="1">
      <formula>"НЕРАВНЕНИЕ !"</formula>
    </cfRule>
  </conditionalFormatting>
  <conditionalFormatting sqref="I138:J139 L138:L139 N138:N139 F138:G139">
    <cfRule type="cellIs" priority="35" dxfId="179" operator="notEqual">
      <formula>0</formula>
    </cfRule>
  </conditionalFormatting>
  <conditionalFormatting sqref="I131:J131">
    <cfRule type="cellIs" priority="33" dxfId="173" operator="notEqual" stopIfTrue="1">
      <formula>0</formula>
    </cfRule>
  </conditionalFormatting>
  <conditionalFormatting sqref="L81">
    <cfRule type="cellIs" priority="28" dxfId="173" operator="notEqual" stopIfTrue="1">
      <formula>0</formula>
    </cfRule>
  </conditionalFormatting>
  <conditionalFormatting sqref="N81">
    <cfRule type="cellIs" priority="27" dxfId="173" operator="notEqual" stopIfTrue="1">
      <formula>0</formula>
    </cfRule>
  </conditionalFormatting>
  <conditionalFormatting sqref="L131">
    <cfRule type="cellIs" priority="32" dxfId="173" operator="notEqual" stopIfTrue="1">
      <formula>0</formula>
    </cfRule>
  </conditionalFormatting>
  <conditionalFormatting sqref="N131">
    <cfRule type="cellIs" priority="31" dxfId="173" operator="notEqual" stopIfTrue="1">
      <formula>0</formula>
    </cfRule>
  </conditionalFormatting>
  <conditionalFormatting sqref="F81:H81">
    <cfRule type="cellIs" priority="30" dxfId="173" operator="notEqual" stopIfTrue="1">
      <formula>0</formula>
    </cfRule>
  </conditionalFormatting>
  <conditionalFormatting sqref="I81:J81">
    <cfRule type="cellIs" priority="29" dxfId="173" operator="notEqual" stopIfTrue="1">
      <formula>0</formula>
    </cfRule>
  </conditionalFormatting>
  <conditionalFormatting sqref="B81">
    <cfRule type="cellIs" priority="25" dxfId="176" operator="equal">
      <formula>0</formula>
    </cfRule>
    <cfRule type="cellIs" priority="26" dxfId="174" operator="notEqual" stopIfTrue="1">
      <formula>0</formula>
    </cfRule>
  </conditionalFormatting>
  <conditionalFormatting sqref="P131:Q131">
    <cfRule type="cellIs" priority="24" dxfId="173" operator="notEqual" stopIfTrue="1">
      <formula>0</formula>
    </cfRule>
  </conditionalFormatting>
  <conditionalFormatting sqref="P135:Q136">
    <cfRule type="cellIs" priority="22" dxfId="179" operator="equal" stopIfTrue="1">
      <formula>"НЕРАВНЕНИЕ!"</formula>
    </cfRule>
    <cfRule type="cellIs" priority="23" dxfId="3" operator="equal" stopIfTrue="1">
      <formula>"НЕРАВНЕНИЕ!"</formula>
    </cfRule>
  </conditionalFormatting>
  <conditionalFormatting sqref="P138:Q139">
    <cfRule type="cellIs" priority="20" dxfId="179" operator="equal" stopIfTrue="1">
      <formula>"НЕРАВНЕНИЕ !"</formula>
    </cfRule>
    <cfRule type="cellIs" priority="21" dxfId="3" operator="equal" stopIfTrue="1">
      <formula>"НЕРАВНЕНИЕ !"</formula>
    </cfRule>
  </conditionalFormatting>
  <conditionalFormatting sqref="P138:Q139">
    <cfRule type="cellIs" priority="19" dxfId="179" operator="notEqual">
      <formula>0</formula>
    </cfRule>
  </conditionalFormatting>
  <conditionalFormatting sqref="P2">
    <cfRule type="cellIs" priority="14" dxfId="180" operator="equal" stopIfTrue="1">
      <formula>98</formula>
    </cfRule>
    <cfRule type="cellIs" priority="15" dxfId="181" operator="equal" stopIfTrue="1">
      <formula>96</formula>
    </cfRule>
    <cfRule type="cellIs" priority="16" dxfId="182" operator="equal" stopIfTrue="1">
      <formula>42</formula>
    </cfRule>
    <cfRule type="cellIs" priority="17" dxfId="183" operator="equal" stopIfTrue="1">
      <formula>97</formula>
    </cfRule>
    <cfRule type="cellIs" priority="18" dxfId="184" operator="equal" stopIfTrue="1">
      <formula>33</formula>
    </cfRule>
  </conditionalFormatting>
  <conditionalFormatting sqref="Q2">
    <cfRule type="cellIs" priority="9" dxfId="184" operator="equal" stopIfTrue="1">
      <formula>"Чужди средства"</formula>
    </cfRule>
    <cfRule type="cellIs" priority="10" dxfId="183" operator="equal" stopIfTrue="1">
      <formula>"СЕС - ДМП"</formula>
    </cfRule>
    <cfRule type="cellIs" priority="11" dxfId="182" operator="equal" stopIfTrue="1">
      <formula>"СЕС - РА"</formula>
    </cfRule>
    <cfRule type="cellIs" priority="12" dxfId="181" operator="equal" stopIfTrue="1">
      <formula>"СЕС - ДЕС"</formula>
    </cfRule>
    <cfRule type="cellIs" priority="13" dxfId="180" operator="equal" stopIfTrue="1">
      <formula>"СЕС - КСФ"</formula>
    </cfRule>
  </conditionalFormatting>
  <conditionalFormatting sqref="P81:Q81">
    <cfRule type="cellIs" priority="5" dxfId="173" operator="notEqual" stopIfTrue="1">
      <formula>0</formula>
    </cfRule>
  </conditionalFormatting>
  <conditionalFormatting sqref="T2:U2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49">
      <selection activeCell="B22" sqref="B22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КСФ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Сунгурларе</v>
      </c>
      <c r="C11" s="706"/>
      <c r="D11" s="706"/>
      <c r="E11" s="707" t="s">
        <v>990</v>
      </c>
      <c r="F11" s="708">
        <f>OTCHET!F9</f>
        <v>42947</v>
      </c>
      <c r="G11" s="709" t="s">
        <v>991</v>
      </c>
      <c r="H11" s="710">
        <f>OTCHET!H9</f>
        <v>57250</v>
      </c>
      <c r="I11" s="1492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992</v>
      </c>
      <c r="C12" s="713"/>
      <c r="D12" s="705"/>
      <c r="E12" s="690"/>
      <c r="F12" s="714"/>
      <c r="G12" s="690"/>
      <c r="H12" s="236"/>
      <c r="I12" s="1745" t="s">
        <v>989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Сунгурларе</v>
      </c>
      <c r="C13" s="713"/>
      <c r="D13" s="713"/>
      <c r="E13" s="716" t="str">
        <f>+OTCHET!E12</f>
        <v>код по ЕБК:</v>
      </c>
      <c r="F13" s="233" t="str">
        <f>+OTCHET!F12</f>
        <v>5212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993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994</v>
      </c>
      <c r="C15" s="718"/>
      <c r="D15" s="718"/>
      <c r="E15" s="125">
        <f>OTCHET!E15</f>
        <v>98</v>
      </c>
      <c r="F15" s="719" t="str">
        <f>OTCHET!F15</f>
        <v>СЕС - КСФ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2052</v>
      </c>
      <c r="F17" s="1749" t="s">
        <v>2053</v>
      </c>
      <c r="G17" s="730" t="s">
        <v>1280</v>
      </c>
      <c r="H17" s="731"/>
      <c r="I17" s="732"/>
      <c r="J17" s="733"/>
      <c r="K17" s="734" t="s">
        <v>995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996</v>
      </c>
      <c r="C18" s="737"/>
      <c r="D18" s="737"/>
      <c r="E18" s="1748"/>
      <c r="F18" s="1750"/>
      <c r="G18" s="738" t="s">
        <v>820</v>
      </c>
      <c r="H18" s="739" t="s">
        <v>821</v>
      </c>
      <c r="I18" s="739" t="s">
        <v>819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997</v>
      </c>
      <c r="C20" s="748"/>
      <c r="D20" s="748"/>
      <c r="E20" s="749" t="s">
        <v>179</v>
      </c>
      <c r="F20" s="749" t="s">
        <v>180</v>
      </c>
      <c r="G20" s="750" t="s">
        <v>733</v>
      </c>
      <c r="H20" s="751" t="s">
        <v>734</v>
      </c>
      <c r="I20" s="751" t="s">
        <v>713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879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878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998</v>
      </c>
      <c r="C25" s="782" t="s">
        <v>858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858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859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859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999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860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860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861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861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865</v>
      </c>
      <c r="D38" s="847"/>
      <c r="E38" s="848">
        <f>SUM(E39:E53)-E44-E46-E51-E52</f>
        <v>397740</v>
      </c>
      <c r="F38" s="848">
        <f>SUM(F39:F53)-F44-F46-F51-F52</f>
        <v>235897</v>
      </c>
      <c r="G38" s="849">
        <f>SUM(G39:G53)-G44-G46-G51-G52</f>
        <v>0</v>
      </c>
      <c r="H38" s="850">
        <f>SUM(H39:H53)-H44-H46-H51-H52</f>
        <v>235897</v>
      </c>
      <c r="I38" s="850">
        <f>SUM(I39:I53)-I44-I46-I51-I52</f>
        <v>0</v>
      </c>
      <c r="J38" s="774"/>
      <c r="K38" s="851" t="s">
        <v>865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862</v>
      </c>
      <c r="D39" s="856"/>
      <c r="E39" s="771">
        <f>OTCHET!E186</f>
        <v>54553</v>
      </c>
      <c r="F39" s="771">
        <f aca="true" t="shared" si="1" ref="F39:F53">+G39+H39+I39</f>
        <v>61757</v>
      </c>
      <c r="G39" s="772">
        <f>OTCHET!I186</f>
        <v>0</v>
      </c>
      <c r="H39" s="773">
        <f>OTCHET!J186</f>
        <v>61757</v>
      </c>
      <c r="I39" s="1412">
        <f>OTCHET!K186</f>
        <v>0</v>
      </c>
      <c r="J39" s="857"/>
      <c r="K39" s="775" t="s">
        <v>862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863</v>
      </c>
      <c r="D40" s="858"/>
      <c r="E40" s="816">
        <f>OTCHET!E189</f>
        <v>43589</v>
      </c>
      <c r="F40" s="816">
        <f t="shared" si="1"/>
        <v>109941</v>
      </c>
      <c r="G40" s="817">
        <f>OTCHET!I189</f>
        <v>0</v>
      </c>
      <c r="H40" s="818">
        <f>OTCHET!J189</f>
        <v>109941</v>
      </c>
      <c r="I40" s="1413">
        <f>OTCHET!K189</f>
        <v>0</v>
      </c>
      <c r="J40" s="857"/>
      <c r="K40" s="819" t="s">
        <v>863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20074</v>
      </c>
      <c r="F41" s="816">
        <f t="shared" si="1"/>
        <v>33290</v>
      </c>
      <c r="G41" s="817">
        <f>+OTCHET!I195+OTCHET!I203</f>
        <v>0</v>
      </c>
      <c r="H41" s="818">
        <f>+OTCHET!J195+OTCHET!J203</f>
        <v>33290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1000</v>
      </c>
      <c r="C42" s="859" t="s">
        <v>745</v>
      </c>
      <c r="D42" s="858"/>
      <c r="E42" s="816">
        <f>+OTCHET!E204+OTCHET!E222+OTCHET!E271</f>
        <v>279524</v>
      </c>
      <c r="F42" s="816">
        <f t="shared" si="1"/>
        <v>30909</v>
      </c>
      <c r="G42" s="817">
        <f>+OTCHET!I204+OTCHET!I222+OTCHET!I271</f>
        <v>0</v>
      </c>
      <c r="H42" s="818">
        <f>+OTCHET!J204+OTCHET!J222+OTCHET!J271</f>
        <v>30909</v>
      </c>
      <c r="I42" s="1413">
        <f>+OTCHET!K204+OTCHET!K222+OTCHET!K271</f>
        <v>0</v>
      </c>
      <c r="J42" s="857"/>
      <c r="K42" s="819" t="s">
        <v>745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864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864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746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746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363827</v>
      </c>
      <c r="F54" s="894">
        <f>+F55+F56+F60</f>
        <v>455767</v>
      </c>
      <c r="G54" s="895">
        <f>+G55+G56+G60</f>
        <v>0</v>
      </c>
      <c r="H54" s="896">
        <f>+H55+H56+H60</f>
        <v>455767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363827</v>
      </c>
      <c r="F56" s="903">
        <f t="shared" si="2"/>
        <v>455767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455767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0</v>
      </c>
      <c r="F57" s="907">
        <f t="shared" si="2"/>
        <v>144521</v>
      </c>
      <c r="G57" s="908">
        <f>+OTCHET!I418+OTCHET!I419+OTCHET!I420+OTCHET!I421+OTCHET!I422</f>
        <v>0</v>
      </c>
      <c r="H57" s="909">
        <f>+OTCHET!J418+OTCHET!J419+OTCHET!J420+OTCHET!J421+OTCHET!J422</f>
        <v>144521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735</v>
      </c>
      <c r="C60" s="839" t="s">
        <v>866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866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1001</v>
      </c>
      <c r="C62" s="928"/>
      <c r="D62" s="928"/>
      <c r="E62" s="929">
        <f>+E22-E38+E54-E61</f>
        <v>-33913</v>
      </c>
      <c r="F62" s="929">
        <f>+F22-F38+F54-F61</f>
        <v>219870</v>
      </c>
      <c r="G62" s="930">
        <f>+G22-G38+G54-G61</f>
        <v>0</v>
      </c>
      <c r="H62" s="931">
        <f>+H22-H38+H54-H61</f>
        <v>219870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33913</v>
      </c>
      <c r="F64" s="939">
        <f>SUM(+F66+F74+F75+F82+F83+F84+F87+F88+F89+F90+F91+F92+F93)</f>
        <v>-219870</v>
      </c>
      <c r="G64" s="940">
        <f>SUM(+G66+G74+G75+G82+G83+G84+G87+G88+G89+G90+G91+G92+G93)</f>
        <v>0</v>
      </c>
      <c r="H64" s="941">
        <f>SUM(+H66+H74+H75+H82+H83+H84+H87+H88+H89+H90+H91+H92+H93)</f>
        <v>-219870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867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867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1002</v>
      </c>
      <c r="C70" s="958" t="s">
        <v>868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868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869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869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1003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1004</v>
      </c>
      <c r="C82" s="867" t="s">
        <v>870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870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1005</v>
      </c>
      <c r="C83" s="859" t="s">
        <v>871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871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877</v>
      </c>
      <c r="C84" s="777" t="s">
        <v>322</v>
      </c>
      <c r="D84" s="860"/>
      <c r="E84" s="907">
        <f>+E85+E86</f>
        <v>32976</v>
      </c>
      <c r="F84" s="907">
        <f>+F85+F86</f>
        <v>25738</v>
      </c>
      <c r="G84" s="908">
        <f>+G85+G86</f>
        <v>0</v>
      </c>
      <c r="H84" s="909">
        <f>+H85+H86</f>
        <v>25738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876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32976</v>
      </c>
      <c r="F86" s="965">
        <f t="shared" si="5"/>
        <v>25738</v>
      </c>
      <c r="G86" s="966">
        <f>+OTCHET!I517+OTCHET!I520+OTCHET!I540</f>
        <v>0</v>
      </c>
      <c r="H86" s="967">
        <f>+OTCHET!J517+OTCHET!J520+OTCHET!J540</f>
        <v>25738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736</v>
      </c>
      <c r="C87" s="867" t="s">
        <v>872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872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875</v>
      </c>
      <c r="C88" s="859" t="s">
        <v>367</v>
      </c>
      <c r="D88" s="858"/>
      <c r="E88" s="903">
        <f>+OTCHET!E563+OTCHET!E564+OTCHET!E565+OTCHET!E566+OTCHET!E567+OTCHET!E568</f>
        <v>937</v>
      </c>
      <c r="F88" s="903">
        <f t="shared" si="5"/>
        <v>937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937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874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-246545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-246545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873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1006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7">
        <f>+OTCHET!E590</f>
        <v>0</v>
      </c>
      <c r="F94" s="1487">
        <f t="shared" si="5"/>
        <v>0</v>
      </c>
      <c r="G94" s="1488">
        <f>+OTCHET!I590</f>
        <v>0</v>
      </c>
      <c r="H94" s="1489">
        <f>+OTCHET!J590</f>
        <v>0</v>
      </c>
      <c r="I94" s="1490">
        <f>+OTCHET!K590</f>
        <v>0</v>
      </c>
      <c r="J94" s="837"/>
      <c r="K94" s="1491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853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854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856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857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855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856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kmetsungurlare@abv.bg</v>
      </c>
      <c r="C105" s="988"/>
      <c r="D105" s="988"/>
      <c r="E105" s="670"/>
      <c r="F105" s="704"/>
      <c r="G105" s="1377">
        <f>+OTCHET!E601</f>
        <v>55715085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1007</v>
      </c>
      <c r="C106" s="994"/>
      <c r="D106" s="994"/>
      <c r="E106" s="995"/>
      <c r="F106" s="995"/>
      <c r="G106" s="1751" t="s">
        <v>1008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896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Елена Ралчева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894</v>
      </c>
      <c r="C111" s="988"/>
      <c r="D111" s="988"/>
      <c r="E111" s="999"/>
      <c r="F111" s="999"/>
      <c r="G111" s="690"/>
      <c r="H111" s="1001" t="s">
        <v>897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Елена Ралчева</v>
      </c>
      <c r="F112" s="1752"/>
      <c r="G112" s="1004"/>
      <c r="H112" s="690"/>
      <c r="I112" s="1376" t="str">
        <f>+OTCHET!G599</f>
        <v>инж. Васил Панделиев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73" operator="notEqual" stopIfTrue="1">
      <formula>0</formula>
    </cfRule>
  </conditionalFormatting>
  <conditionalFormatting sqref="E103:I103">
    <cfRule type="cellIs" priority="19" dxfId="173" operator="notEqual" stopIfTrue="1">
      <formula>0</formula>
    </cfRule>
  </conditionalFormatting>
  <conditionalFormatting sqref="G105:H105 B105">
    <cfRule type="cellIs" priority="18" dxfId="189" operator="equal" stopIfTrue="1">
      <formula>0</formula>
    </cfRule>
  </conditionalFormatting>
  <conditionalFormatting sqref="I112 E108">
    <cfRule type="cellIs" priority="17" dxfId="177" operator="equal" stopIfTrue="1">
      <formula>0</formula>
    </cfRule>
  </conditionalFormatting>
  <conditionalFormatting sqref="E112:F112">
    <cfRule type="cellIs" priority="16" dxfId="177" operator="equal" stopIfTrue="1">
      <formula>0</formula>
    </cfRule>
  </conditionalFormatting>
  <conditionalFormatting sqref="E15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5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B103">
    <cfRule type="cellIs" priority="5" dxfId="174" operator="notEqual" stopIfTrue="1">
      <formula>0</formula>
    </cfRule>
  </conditionalFormatting>
  <conditionalFormatting sqref="I11">
    <cfRule type="cellIs" priority="1" dxfId="185" operator="between" stopIfTrue="1">
      <formula>1000000000000</formula>
      <formula>9999999999999990</formula>
    </cfRule>
    <cfRule type="cellIs" priority="2" dxfId="186" operator="between" stopIfTrue="1">
      <formula>10000000000</formula>
      <formula>999999999999</formula>
    </cfRule>
    <cfRule type="cellIs" priority="3" dxfId="187" operator="between" stopIfTrue="1">
      <formula>1000000</formula>
      <formula>99999999</formula>
    </cfRule>
    <cfRule type="cellIs" priority="4" dxfId="18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89"/>
  <sheetViews>
    <sheetView zoomScale="75" zoomScaleNormal="75" zoomScalePageLayoutView="0" workbookViewId="0" topLeftCell="B593">
      <selection activeCell="G611" sqref="G61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3" t="s">
        <v>893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КСФ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852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 t="s">
        <v>2062</v>
      </c>
      <c r="C9" s="1799"/>
      <c r="D9" s="1800"/>
      <c r="E9" s="115">
        <v>42736</v>
      </c>
      <c r="F9" s="116">
        <v>42947</v>
      </c>
      <c r="G9" s="113"/>
      <c r="H9" s="1418">
        <v>57250</v>
      </c>
      <c r="I9" s="1843"/>
      <c r="J9" s="1844"/>
      <c r="K9" s="113"/>
      <c r="L9" s="113"/>
      <c r="M9" s="7">
        <v>1</v>
      </c>
      <c r="N9" s="108"/>
    </row>
    <row r="10" spans="2:14" ht="15">
      <c r="B10" s="117" t="s">
        <v>816</v>
      </c>
      <c r="C10" s="103"/>
      <c r="D10" s="104"/>
      <c r="E10" s="113"/>
      <c r="F10" s="1606" t="str">
        <f>VLOOKUP(F9,DateName,2,FALSE)</f>
        <v>юли</v>
      </c>
      <c r="G10" s="113"/>
      <c r="H10" s="114"/>
      <c r="I10" s="1845" t="s">
        <v>989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Сунгурларе</v>
      </c>
      <c r="C12" s="1802"/>
      <c r="D12" s="1803"/>
      <c r="E12" s="118" t="s">
        <v>983</v>
      </c>
      <c r="F12" s="1591" t="s">
        <v>1408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817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909</v>
      </c>
      <c r="E15" s="125">
        <v>98</v>
      </c>
      <c r="F15" s="126" t="str">
        <f>+IF(+E15=0,"БЮДЖЕТ",+IF(+E15=98,"СЕС - КСФ",+IF(+E15=42,"СЕС - РА",+IF(+E15=96,"СЕС - ДЕС",+IF(+E15=97,"СЕС - ДМП",+IF(+E15=33,"Чужди средства"))))))</f>
        <v>СЕС - КСФ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7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910</v>
      </c>
      <c r="E19" s="1765" t="s">
        <v>2042</v>
      </c>
      <c r="F19" s="1766"/>
      <c r="G19" s="1766"/>
      <c r="H19" s="1767"/>
      <c r="I19" s="1788" t="s">
        <v>2043</v>
      </c>
      <c r="J19" s="1789"/>
      <c r="K19" s="1789"/>
      <c r="L19" s="1790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911</v>
      </c>
      <c r="E20" s="137" t="s">
        <v>984</v>
      </c>
      <c r="F20" s="1409" t="s">
        <v>820</v>
      </c>
      <c r="G20" s="1410" t="s">
        <v>821</v>
      </c>
      <c r="H20" s="1411" t="s">
        <v>819</v>
      </c>
      <c r="I20" s="1603" t="s">
        <v>985</v>
      </c>
      <c r="J20" s="1604" t="s">
        <v>986</v>
      </c>
      <c r="K20" s="1605" t="s">
        <v>987</v>
      </c>
      <c r="L20" s="1419" t="s">
        <v>988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733</v>
      </c>
      <c r="H21" s="145" t="s">
        <v>734</v>
      </c>
      <c r="I21" s="143" t="s">
        <v>713</v>
      </c>
      <c r="J21" s="144" t="s">
        <v>886</v>
      </c>
      <c r="K21" s="145" t="s">
        <v>887</v>
      </c>
      <c r="L21" s="1420" t="s">
        <v>888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477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2008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2009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2010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737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479</v>
      </c>
      <c r="D28" s="179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131</v>
      </c>
      <c r="D33" s="179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912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738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125</v>
      </c>
      <c r="D39" s="179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889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890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913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2011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1279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880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914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881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915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916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747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748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749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754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755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756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757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917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918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919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924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2012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2013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2014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2015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2016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2017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2018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2019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2020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925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926</v>
      </c>
      <c r="C168" s="209" t="s">
        <v>758</v>
      </c>
      <c r="D168" s="210" t="s">
        <v>927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2021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04" t="str">
        <f>$B$7</f>
        <v>ОТЧЕТНИ ДАННИ ПО ЕБК ЗА СМЕТКИТЕ ЗА СРЕДСТВАТА ОТ ЕВРОПЕЙСКИЯ СЪЮЗ - КСФ</v>
      </c>
      <c r="C173" s="1805"/>
      <c r="D173" s="180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852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9" t="str">
        <f>$B$9</f>
        <v>Община Сунгурларе</v>
      </c>
      <c r="C175" s="1780"/>
      <c r="D175" s="1781"/>
      <c r="E175" s="115">
        <f>$E$9</f>
        <v>42736</v>
      </c>
      <c r="F175" s="227">
        <f>$F$9</f>
        <v>42947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01" t="str">
        <f>$B$12</f>
        <v>Сунгурларе</v>
      </c>
      <c r="C178" s="1802"/>
      <c r="D178" s="1803"/>
      <c r="E178" s="232" t="s">
        <v>908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909</v>
      </c>
      <c r="E180" s="239">
        <f>$E$15</f>
        <v>98</v>
      </c>
      <c r="F180" s="126" t="str">
        <f>$F$15</f>
        <v>СЕС - КСФ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759</v>
      </c>
      <c r="E182" s="1765" t="s">
        <v>2044</v>
      </c>
      <c r="F182" s="1766"/>
      <c r="G182" s="1766"/>
      <c r="H182" s="1767"/>
      <c r="I182" s="1768" t="s">
        <v>2045</v>
      </c>
      <c r="J182" s="1769"/>
      <c r="K182" s="1769"/>
      <c r="L182" s="1770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694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760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1" t="s">
        <v>761</v>
      </c>
      <c r="D186" s="1772"/>
      <c r="E186" s="274">
        <f aca="true" t="shared" si="42" ref="E186:L186">SUMIF($B$603:$B$12309,$B186,E$603:E$12309)</f>
        <v>54553</v>
      </c>
      <c r="F186" s="275">
        <f t="shared" si="42"/>
        <v>0</v>
      </c>
      <c r="G186" s="276">
        <f t="shared" si="42"/>
        <v>54553</v>
      </c>
      <c r="H186" s="277">
        <f t="shared" si="42"/>
        <v>0</v>
      </c>
      <c r="I186" s="275">
        <f t="shared" si="42"/>
        <v>0</v>
      </c>
      <c r="J186" s="276">
        <f t="shared" si="42"/>
        <v>61757</v>
      </c>
      <c r="K186" s="277">
        <f t="shared" si="42"/>
        <v>0</v>
      </c>
      <c r="L186" s="274">
        <f t="shared" si="42"/>
        <v>61757</v>
      </c>
      <c r="M186" s="7">
        <f aca="true" t="shared" si="43" ref="M186:M253">(IF($E186&lt;&gt;0,$M$2,IF($L186&lt;&gt;0,$M$2,"")))</f>
        <v>1</v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762</v>
      </c>
      <c r="E187" s="282">
        <f aca="true" t="shared" si="44" ref="E187:L188">SUMIF($C$603:$C$12309,$C187,E$603:E$12309)</f>
        <v>54328</v>
      </c>
      <c r="F187" s="283">
        <f t="shared" si="44"/>
        <v>0</v>
      </c>
      <c r="G187" s="284">
        <f t="shared" si="44"/>
        <v>54328</v>
      </c>
      <c r="H187" s="285">
        <f t="shared" si="44"/>
        <v>0</v>
      </c>
      <c r="I187" s="283">
        <f t="shared" si="44"/>
        <v>0</v>
      </c>
      <c r="J187" s="284">
        <f t="shared" si="44"/>
        <v>60216</v>
      </c>
      <c r="K187" s="285">
        <f t="shared" si="44"/>
        <v>0</v>
      </c>
      <c r="L187" s="282">
        <f t="shared" si="44"/>
        <v>60216</v>
      </c>
      <c r="M187" s="7">
        <f t="shared" si="43"/>
        <v>1</v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763</v>
      </c>
      <c r="E188" s="288">
        <f t="shared" si="44"/>
        <v>225</v>
      </c>
      <c r="F188" s="289">
        <f t="shared" si="44"/>
        <v>0</v>
      </c>
      <c r="G188" s="290">
        <f t="shared" si="44"/>
        <v>225</v>
      </c>
      <c r="H188" s="291">
        <f t="shared" si="44"/>
        <v>0</v>
      </c>
      <c r="I188" s="289">
        <f t="shared" si="44"/>
        <v>0</v>
      </c>
      <c r="J188" s="290">
        <f t="shared" si="44"/>
        <v>1541</v>
      </c>
      <c r="K188" s="291">
        <f t="shared" si="44"/>
        <v>0</v>
      </c>
      <c r="L188" s="288">
        <f t="shared" si="44"/>
        <v>1541</v>
      </c>
      <c r="M188" s="7">
        <f t="shared" si="43"/>
        <v>1</v>
      </c>
      <c r="N188" s="278"/>
    </row>
    <row r="189" spans="1:14" s="15" customFormat="1" ht="15.75">
      <c r="A189" s="22">
        <v>35</v>
      </c>
      <c r="B189" s="273">
        <v>200</v>
      </c>
      <c r="C189" s="1763" t="s">
        <v>764</v>
      </c>
      <c r="D189" s="1764"/>
      <c r="E189" s="274">
        <f aca="true" t="shared" si="45" ref="E189:L189">SUMIF($B$603:$B$12309,$B189,E$603:E$12309)</f>
        <v>43589</v>
      </c>
      <c r="F189" s="275">
        <f t="shared" si="45"/>
        <v>0</v>
      </c>
      <c r="G189" s="276">
        <f t="shared" si="45"/>
        <v>43589</v>
      </c>
      <c r="H189" s="277">
        <f t="shared" si="45"/>
        <v>0</v>
      </c>
      <c r="I189" s="275">
        <f t="shared" si="45"/>
        <v>0</v>
      </c>
      <c r="J189" s="276">
        <f t="shared" si="45"/>
        <v>109941</v>
      </c>
      <c r="K189" s="277">
        <f t="shared" si="45"/>
        <v>0</v>
      </c>
      <c r="L189" s="274">
        <f t="shared" si="45"/>
        <v>109941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765</v>
      </c>
      <c r="E190" s="282">
        <f aca="true" t="shared" si="46" ref="E190:L194">SUMIF($C$603:$C$12309,$C190,E$603:E$12309)</f>
        <v>41698</v>
      </c>
      <c r="F190" s="283">
        <f t="shared" si="46"/>
        <v>0</v>
      </c>
      <c r="G190" s="284">
        <f t="shared" si="46"/>
        <v>41698</v>
      </c>
      <c r="H190" s="285">
        <f t="shared" si="46"/>
        <v>0</v>
      </c>
      <c r="I190" s="283">
        <f t="shared" si="46"/>
        <v>0</v>
      </c>
      <c r="J190" s="284">
        <f t="shared" si="46"/>
        <v>107091</v>
      </c>
      <c r="K190" s="285">
        <f t="shared" si="46"/>
        <v>0</v>
      </c>
      <c r="L190" s="282">
        <f t="shared" si="46"/>
        <v>107091</v>
      </c>
      <c r="M190" s="7">
        <f t="shared" si="43"/>
        <v>1</v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766</v>
      </c>
      <c r="E191" s="296">
        <f t="shared" si="46"/>
        <v>1891</v>
      </c>
      <c r="F191" s="297">
        <f t="shared" si="46"/>
        <v>0</v>
      </c>
      <c r="G191" s="298">
        <f t="shared" si="46"/>
        <v>1891</v>
      </c>
      <c r="H191" s="299">
        <f t="shared" si="46"/>
        <v>0</v>
      </c>
      <c r="I191" s="297">
        <f t="shared" si="46"/>
        <v>0</v>
      </c>
      <c r="J191" s="298">
        <f t="shared" si="46"/>
        <v>2850</v>
      </c>
      <c r="K191" s="299">
        <f t="shared" si="46"/>
        <v>0</v>
      </c>
      <c r="L191" s="296">
        <f t="shared" si="46"/>
        <v>2850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3" t="s">
        <v>199</v>
      </c>
      <c r="D195" s="1774"/>
      <c r="E195" s="274">
        <f aca="true" t="shared" si="47" ref="E195:L195">SUMIF($B$603:$B$12309,$B195,E$603:E$12309)</f>
        <v>20074</v>
      </c>
      <c r="F195" s="275">
        <f t="shared" si="47"/>
        <v>0</v>
      </c>
      <c r="G195" s="276">
        <f t="shared" si="47"/>
        <v>20074</v>
      </c>
      <c r="H195" s="277">
        <f t="shared" si="47"/>
        <v>0</v>
      </c>
      <c r="I195" s="275">
        <f t="shared" si="47"/>
        <v>0</v>
      </c>
      <c r="J195" s="276">
        <f t="shared" si="47"/>
        <v>33290</v>
      </c>
      <c r="K195" s="277">
        <f t="shared" si="47"/>
        <v>0</v>
      </c>
      <c r="L195" s="274">
        <f t="shared" si="47"/>
        <v>33290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11155</v>
      </c>
      <c r="F196" s="283">
        <f t="shared" si="48"/>
        <v>0</v>
      </c>
      <c r="G196" s="284">
        <f t="shared" si="48"/>
        <v>11155</v>
      </c>
      <c r="H196" s="285">
        <f t="shared" si="48"/>
        <v>0</v>
      </c>
      <c r="I196" s="283">
        <f t="shared" si="48"/>
        <v>0</v>
      </c>
      <c r="J196" s="284">
        <f t="shared" si="48"/>
        <v>19195</v>
      </c>
      <c r="K196" s="285">
        <f t="shared" si="48"/>
        <v>0</v>
      </c>
      <c r="L196" s="282">
        <f t="shared" si="48"/>
        <v>19195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928</v>
      </c>
      <c r="E197" s="296">
        <f t="shared" si="48"/>
        <v>2179</v>
      </c>
      <c r="F197" s="297">
        <f t="shared" si="48"/>
        <v>0</v>
      </c>
      <c r="G197" s="298">
        <f t="shared" si="48"/>
        <v>2179</v>
      </c>
      <c r="H197" s="299">
        <f t="shared" si="48"/>
        <v>0</v>
      </c>
      <c r="I197" s="297">
        <f t="shared" si="48"/>
        <v>0</v>
      </c>
      <c r="J197" s="298">
        <f t="shared" si="48"/>
        <v>2273</v>
      </c>
      <c r="K197" s="299">
        <f t="shared" si="48"/>
        <v>0</v>
      </c>
      <c r="L197" s="296">
        <f t="shared" si="48"/>
        <v>2273</v>
      </c>
      <c r="M197" s="7">
        <f t="shared" si="43"/>
        <v>1</v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889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4551</v>
      </c>
      <c r="F199" s="297">
        <f t="shared" si="48"/>
        <v>0</v>
      </c>
      <c r="G199" s="298">
        <f t="shared" si="48"/>
        <v>4551</v>
      </c>
      <c r="H199" s="299">
        <f t="shared" si="48"/>
        <v>0</v>
      </c>
      <c r="I199" s="297">
        <f t="shared" si="48"/>
        <v>0</v>
      </c>
      <c r="J199" s="298">
        <f t="shared" si="48"/>
        <v>8080</v>
      </c>
      <c r="K199" s="299">
        <f t="shared" si="48"/>
        <v>0</v>
      </c>
      <c r="L199" s="296">
        <f t="shared" si="48"/>
        <v>8080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2189</v>
      </c>
      <c r="F200" s="297">
        <f t="shared" si="48"/>
        <v>0</v>
      </c>
      <c r="G200" s="298">
        <f t="shared" si="48"/>
        <v>2189</v>
      </c>
      <c r="H200" s="299">
        <f t="shared" si="48"/>
        <v>0</v>
      </c>
      <c r="I200" s="297">
        <f t="shared" si="48"/>
        <v>0</v>
      </c>
      <c r="J200" s="298">
        <f t="shared" si="48"/>
        <v>3742</v>
      </c>
      <c r="K200" s="299">
        <f t="shared" si="48"/>
        <v>0</v>
      </c>
      <c r="L200" s="296">
        <f t="shared" si="48"/>
        <v>3742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891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75" t="s">
        <v>204</v>
      </c>
      <c r="D203" s="1776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279350</v>
      </c>
      <c r="F204" s="275">
        <f t="shared" si="49"/>
        <v>0</v>
      </c>
      <c r="G204" s="276">
        <f t="shared" si="49"/>
        <v>279350</v>
      </c>
      <c r="H204" s="277">
        <f t="shared" si="49"/>
        <v>0</v>
      </c>
      <c r="I204" s="275">
        <f t="shared" si="49"/>
        <v>0</v>
      </c>
      <c r="J204" s="276">
        <f t="shared" si="49"/>
        <v>30735</v>
      </c>
      <c r="K204" s="277">
        <f t="shared" si="49"/>
        <v>0</v>
      </c>
      <c r="L204" s="311">
        <f t="shared" si="49"/>
        <v>30735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15547</v>
      </c>
      <c r="F205" s="283">
        <f t="shared" si="50"/>
        <v>0</v>
      </c>
      <c r="G205" s="284">
        <f t="shared" si="50"/>
        <v>15547</v>
      </c>
      <c r="H205" s="285">
        <f t="shared" si="50"/>
        <v>0</v>
      </c>
      <c r="I205" s="283">
        <f t="shared" si="50"/>
        <v>0</v>
      </c>
      <c r="J205" s="284">
        <f t="shared" si="50"/>
        <v>11827</v>
      </c>
      <c r="K205" s="285">
        <f t="shared" si="50"/>
        <v>0</v>
      </c>
      <c r="L205" s="282">
        <f t="shared" si="50"/>
        <v>11827</v>
      </c>
      <c r="M205" s="7">
        <f t="shared" si="43"/>
        <v>1</v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3306</v>
      </c>
      <c r="F208" s="297">
        <f t="shared" si="50"/>
        <v>0</v>
      </c>
      <c r="G208" s="298">
        <f t="shared" si="50"/>
        <v>3306</v>
      </c>
      <c r="H208" s="299">
        <f t="shared" si="50"/>
        <v>0</v>
      </c>
      <c r="I208" s="297">
        <f t="shared" si="50"/>
        <v>0</v>
      </c>
      <c r="J208" s="298">
        <f t="shared" si="50"/>
        <v>3306</v>
      </c>
      <c r="K208" s="299">
        <f t="shared" si="50"/>
        <v>0</v>
      </c>
      <c r="L208" s="296">
        <f t="shared" si="50"/>
        <v>3306</v>
      </c>
      <c r="M208" s="7">
        <f t="shared" si="43"/>
        <v>1</v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16273</v>
      </c>
      <c r="F209" s="297">
        <f t="shared" si="50"/>
        <v>0</v>
      </c>
      <c r="G209" s="298">
        <f t="shared" si="50"/>
        <v>16273</v>
      </c>
      <c r="H209" s="299">
        <f t="shared" si="50"/>
        <v>0</v>
      </c>
      <c r="I209" s="297">
        <f t="shared" si="50"/>
        <v>0</v>
      </c>
      <c r="J209" s="298">
        <f t="shared" si="50"/>
        <v>13701</v>
      </c>
      <c r="K209" s="299">
        <f t="shared" si="50"/>
        <v>0</v>
      </c>
      <c r="L209" s="296">
        <f t="shared" si="50"/>
        <v>13701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613</v>
      </c>
      <c r="F210" s="316">
        <f t="shared" si="50"/>
        <v>0</v>
      </c>
      <c r="G210" s="317">
        <f t="shared" si="50"/>
        <v>613</v>
      </c>
      <c r="H210" s="318">
        <f t="shared" si="50"/>
        <v>0</v>
      </c>
      <c r="I210" s="316">
        <f t="shared" si="50"/>
        <v>0</v>
      </c>
      <c r="J210" s="317">
        <f t="shared" si="50"/>
        <v>876</v>
      </c>
      <c r="K210" s="318">
        <f t="shared" si="50"/>
        <v>0</v>
      </c>
      <c r="L210" s="315">
        <f t="shared" si="50"/>
        <v>876</v>
      </c>
      <c r="M210" s="7">
        <f t="shared" si="43"/>
        <v>1</v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243356</v>
      </c>
      <c r="F211" s="322">
        <f t="shared" si="50"/>
        <v>0</v>
      </c>
      <c r="G211" s="323">
        <f t="shared" si="50"/>
        <v>243356</v>
      </c>
      <c r="H211" s="324">
        <f t="shared" si="50"/>
        <v>0</v>
      </c>
      <c r="I211" s="322">
        <f t="shared" si="50"/>
        <v>0</v>
      </c>
      <c r="J211" s="323">
        <f t="shared" si="50"/>
        <v>769</v>
      </c>
      <c r="K211" s="324">
        <f t="shared" si="50"/>
        <v>0</v>
      </c>
      <c r="L211" s="321">
        <f t="shared" si="50"/>
        <v>769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20</v>
      </c>
      <c r="F213" s="322">
        <f t="shared" si="50"/>
        <v>0</v>
      </c>
      <c r="G213" s="323">
        <f t="shared" si="50"/>
        <v>20</v>
      </c>
      <c r="H213" s="324">
        <f t="shared" si="50"/>
        <v>0</v>
      </c>
      <c r="I213" s="322">
        <f t="shared" si="50"/>
        <v>0</v>
      </c>
      <c r="J213" s="323">
        <f t="shared" si="50"/>
        <v>20</v>
      </c>
      <c r="K213" s="324">
        <f t="shared" si="50"/>
        <v>0</v>
      </c>
      <c r="L213" s="321">
        <f t="shared" si="50"/>
        <v>20</v>
      </c>
      <c r="M213" s="7">
        <f t="shared" si="43"/>
        <v>1</v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892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235</v>
      </c>
      <c r="F216" s="322">
        <f t="shared" si="51"/>
        <v>0</v>
      </c>
      <c r="G216" s="323">
        <f t="shared" si="51"/>
        <v>235</v>
      </c>
      <c r="H216" s="324">
        <f t="shared" si="51"/>
        <v>0</v>
      </c>
      <c r="I216" s="322">
        <f t="shared" si="51"/>
        <v>0</v>
      </c>
      <c r="J216" s="323">
        <f t="shared" si="51"/>
        <v>236</v>
      </c>
      <c r="K216" s="324">
        <f t="shared" si="51"/>
        <v>0</v>
      </c>
      <c r="L216" s="321">
        <f t="shared" si="51"/>
        <v>236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818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929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7" t="s">
        <v>279</v>
      </c>
      <c r="D222" s="1758"/>
      <c r="E222" s="311">
        <f aca="true" t="shared" si="53" ref="E222:L222">SUMIF($B$603:$B$12309,$B222,E$603:E$12309)</f>
        <v>174</v>
      </c>
      <c r="F222" s="275">
        <f t="shared" si="53"/>
        <v>0</v>
      </c>
      <c r="G222" s="276">
        <f t="shared" si="53"/>
        <v>174</v>
      </c>
      <c r="H222" s="277">
        <f t="shared" si="53"/>
        <v>0</v>
      </c>
      <c r="I222" s="275">
        <f t="shared" si="53"/>
        <v>0</v>
      </c>
      <c r="J222" s="276">
        <f t="shared" si="53"/>
        <v>174</v>
      </c>
      <c r="K222" s="277">
        <f t="shared" si="53"/>
        <v>0</v>
      </c>
      <c r="L222" s="311">
        <f t="shared" si="53"/>
        <v>174</v>
      </c>
      <c r="M222" s="7">
        <f t="shared" si="43"/>
        <v>1</v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930</v>
      </c>
      <c r="E223" s="282">
        <f aca="true" t="shared" si="54" ref="E223:L225">SUMIF($C$603:$C$12309,$C223,E$603:E$12309)</f>
        <v>143</v>
      </c>
      <c r="F223" s="283">
        <f t="shared" si="54"/>
        <v>0</v>
      </c>
      <c r="G223" s="284">
        <f t="shared" si="54"/>
        <v>143</v>
      </c>
      <c r="H223" s="285">
        <f t="shared" si="54"/>
        <v>0</v>
      </c>
      <c r="I223" s="283">
        <f t="shared" si="54"/>
        <v>0</v>
      </c>
      <c r="J223" s="284">
        <f t="shared" si="54"/>
        <v>143</v>
      </c>
      <c r="K223" s="285">
        <f t="shared" si="54"/>
        <v>0</v>
      </c>
      <c r="L223" s="282">
        <f t="shared" si="54"/>
        <v>143</v>
      </c>
      <c r="M223" s="7">
        <f t="shared" si="43"/>
        <v>1</v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931</v>
      </c>
      <c r="E224" s="296">
        <f t="shared" si="54"/>
        <v>31</v>
      </c>
      <c r="F224" s="297">
        <f t="shared" si="54"/>
        <v>0</v>
      </c>
      <c r="G224" s="298">
        <f t="shared" si="54"/>
        <v>31</v>
      </c>
      <c r="H224" s="299">
        <f t="shared" si="54"/>
        <v>0</v>
      </c>
      <c r="I224" s="297">
        <f t="shared" si="54"/>
        <v>0</v>
      </c>
      <c r="J224" s="298">
        <f t="shared" si="54"/>
        <v>31</v>
      </c>
      <c r="K224" s="299">
        <f t="shared" si="54"/>
        <v>0</v>
      </c>
      <c r="L224" s="296">
        <f t="shared" si="54"/>
        <v>31</v>
      </c>
      <c r="M224" s="7">
        <f t="shared" si="43"/>
        <v>1</v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932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7" t="s">
        <v>739</v>
      </c>
      <c r="D226" s="1758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7" t="s">
        <v>224</v>
      </c>
      <c r="D232" s="1758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7" t="s">
        <v>226</v>
      </c>
      <c r="D235" s="1758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1684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7" t="s">
        <v>229</v>
      </c>
      <c r="D239" s="1758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2022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2023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732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1685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7" t="s">
        <v>241</v>
      </c>
      <c r="D255" s="1758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7" t="s">
        <v>242</v>
      </c>
      <c r="D256" s="1758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7" t="s">
        <v>243</v>
      </c>
      <c r="D257" s="1758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7" t="s">
        <v>244</v>
      </c>
      <c r="D258" s="1758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7" t="s">
        <v>1689</v>
      </c>
      <c r="D265" s="1758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7" t="s">
        <v>1686</v>
      </c>
      <c r="D269" s="1758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7" t="s">
        <v>1687</v>
      </c>
      <c r="D270" s="1758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7" t="s">
        <v>280</v>
      </c>
      <c r="D272" s="1758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5" t="s">
        <v>255</v>
      </c>
      <c r="D275" s="1756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5" t="s">
        <v>256</v>
      </c>
      <c r="D276" s="1756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5" t="s">
        <v>642</v>
      </c>
      <c r="D284" s="1756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5" t="s">
        <v>702</v>
      </c>
      <c r="D287" s="1756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7" t="s">
        <v>703</v>
      </c>
      <c r="D288" s="1758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704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705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706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707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9" t="s">
        <v>933</v>
      </c>
      <c r="D293" s="1760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708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709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710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3" t="s">
        <v>711</v>
      </c>
      <c r="D297" s="1754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926</v>
      </c>
      <c r="C301" s="394" t="s">
        <v>758</v>
      </c>
      <c r="D301" s="395" t="s">
        <v>934</v>
      </c>
      <c r="E301" s="396">
        <f aca="true" t="shared" si="79" ref="E301:L301">SUMIF($C$603:$C$12309,$C301,E$603:E$12309)</f>
        <v>397740</v>
      </c>
      <c r="F301" s="397">
        <f t="shared" si="79"/>
        <v>0</v>
      </c>
      <c r="G301" s="398">
        <f t="shared" si="79"/>
        <v>397740</v>
      </c>
      <c r="H301" s="399">
        <f t="shared" si="79"/>
        <v>0</v>
      </c>
      <c r="I301" s="397">
        <f t="shared" si="79"/>
        <v>0</v>
      </c>
      <c r="J301" s="398">
        <f t="shared" si="79"/>
        <v>235897</v>
      </c>
      <c r="K301" s="399">
        <f t="shared" si="79"/>
        <v>0</v>
      </c>
      <c r="L301" s="396">
        <f t="shared" si="79"/>
        <v>235897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9"/>
      <c r="C340" s="1809"/>
      <c r="D340" s="1809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4" t="str">
        <f>$B$7</f>
        <v>ОТЧЕТНИ ДАННИ ПО ЕБК ЗА СМЕТКИТЕ ЗА СРЕДСТВАТА ОТ ЕВРОПЕЙСКИЯ СЪЮЗ - КСФ</v>
      </c>
      <c r="C344" s="1814"/>
      <c r="D344" s="1814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907</v>
      </c>
      <c r="F345" s="407" t="s">
        <v>852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9" t="str">
        <f>$B$9</f>
        <v>Община Сунгурларе</v>
      </c>
      <c r="C346" s="1780"/>
      <c r="D346" s="1781"/>
      <c r="E346" s="115">
        <f>$E$9</f>
        <v>42736</v>
      </c>
      <c r="F346" s="408">
        <f>$F$9</f>
        <v>42947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01" t="str">
        <f>$B$12</f>
        <v>Сунгурларе</v>
      </c>
      <c r="C349" s="1802"/>
      <c r="D349" s="1803"/>
      <c r="E349" s="411" t="s">
        <v>908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98</v>
      </c>
      <c r="F351" s="415" t="str">
        <f>+$F$15</f>
        <v>СЕС - КСФ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935</v>
      </c>
      <c r="E353" s="1791" t="s">
        <v>2046</v>
      </c>
      <c r="F353" s="1792"/>
      <c r="G353" s="1792"/>
      <c r="H353" s="1793"/>
      <c r="I353" s="419" t="s">
        <v>2047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694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936</v>
      </c>
      <c r="C355" s="431"/>
      <c r="D355" s="432" t="s">
        <v>695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2" t="s">
        <v>283</v>
      </c>
      <c r="D357" s="1813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0" t="s">
        <v>294</v>
      </c>
      <c r="D371" s="1811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937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938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939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940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941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2006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0" t="s">
        <v>316</v>
      </c>
      <c r="D379" s="1811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0" t="s">
        <v>260</v>
      </c>
      <c r="D384" s="1811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0" t="s">
        <v>261</v>
      </c>
      <c r="D387" s="1811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714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715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0" t="s">
        <v>263</v>
      </c>
      <c r="D392" s="1811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2007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0" t="s">
        <v>264</v>
      </c>
      <c r="D395" s="1811"/>
      <c r="E395" s="1380">
        <f aca="true" t="shared" si="92" ref="E395:L395">SUM(E396:E397)</f>
        <v>363827</v>
      </c>
      <c r="F395" s="1623">
        <f t="shared" si="92"/>
        <v>0</v>
      </c>
      <c r="G395" s="1654">
        <f t="shared" si="92"/>
        <v>363827</v>
      </c>
      <c r="H395" s="1657">
        <f>SUM(H396:H397)</f>
        <v>0</v>
      </c>
      <c r="I395" s="1623">
        <f t="shared" si="92"/>
        <v>0</v>
      </c>
      <c r="J395" s="1655">
        <f t="shared" si="92"/>
        <v>311246</v>
      </c>
      <c r="K395" s="446">
        <f>SUM(K396:K397)</f>
        <v>0</v>
      </c>
      <c r="L395" s="1380">
        <f t="shared" si="92"/>
        <v>311246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2007</v>
      </c>
      <c r="E396" s="1614">
        <f t="shared" si="84"/>
        <v>363827</v>
      </c>
      <c r="F396" s="152">
        <v>0</v>
      </c>
      <c r="G396" s="1647">
        <v>363827</v>
      </c>
      <c r="H396" s="1618">
        <v>0</v>
      </c>
      <c r="I396" s="152">
        <v>0</v>
      </c>
      <c r="J396" s="1647">
        <v>311246</v>
      </c>
      <c r="K396" s="1653">
        <v>0</v>
      </c>
      <c r="L396" s="1381">
        <f>I396+J396+K396</f>
        <v>311246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0" t="s">
        <v>942</v>
      </c>
      <c r="D398" s="1811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0" t="s">
        <v>697</v>
      </c>
      <c r="D401" s="1811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0" t="s">
        <v>698</v>
      </c>
      <c r="D402" s="1811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0" t="s">
        <v>716</v>
      </c>
      <c r="D405" s="1811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717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0" t="s">
        <v>267</v>
      </c>
      <c r="D408" s="1811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718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699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943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719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720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926</v>
      </c>
      <c r="C415" s="495" t="s">
        <v>758</v>
      </c>
      <c r="D415" s="496" t="s">
        <v>944</v>
      </c>
      <c r="E415" s="513">
        <f aca="true" t="shared" si="98" ref="E415:L415">SUM(E357,E371,E379,E384,E387,E392,E395,E398,E401,E402,E405,E408)</f>
        <v>363827</v>
      </c>
      <c r="F415" s="497">
        <f t="shared" si="98"/>
        <v>0</v>
      </c>
      <c r="G415" s="498">
        <f t="shared" si="98"/>
        <v>363827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311246</v>
      </c>
      <c r="K415" s="516">
        <f>SUM(K357,K371,K379,K384,K387,K392,K395,K398,K401,K402,K405,K408)</f>
        <v>0</v>
      </c>
      <c r="L415" s="513">
        <f t="shared" si="98"/>
        <v>311246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945</v>
      </c>
      <c r="C416" s="500"/>
      <c r="D416" s="501" t="s">
        <v>696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0" t="s">
        <v>784</v>
      </c>
      <c r="D418" s="1811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0" t="s">
        <v>721</v>
      </c>
      <c r="D419" s="1811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0" t="s">
        <v>268</v>
      </c>
      <c r="D420" s="1811"/>
      <c r="E420" s="1380">
        <f>F420+G420+H420</f>
        <v>0</v>
      </c>
      <c r="F420" s="1630">
        <v>0</v>
      </c>
      <c r="G420" s="1631">
        <v>0</v>
      </c>
      <c r="H420" s="1481">
        <v>0</v>
      </c>
      <c r="I420" s="1630">
        <v>0</v>
      </c>
      <c r="J420" s="1631">
        <v>144521</v>
      </c>
      <c r="K420" s="1481">
        <v>0</v>
      </c>
      <c r="L420" s="1380">
        <f>I420+J420+K420</f>
        <v>144521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810" t="s">
        <v>700</v>
      </c>
      <c r="D421" s="1811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0" t="s">
        <v>946</v>
      </c>
      <c r="D422" s="1811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722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947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926</v>
      </c>
      <c r="C425" s="511" t="s">
        <v>758</v>
      </c>
      <c r="D425" s="512" t="s">
        <v>948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144521</v>
      </c>
      <c r="K425" s="516">
        <f t="shared" si="100"/>
        <v>0</v>
      </c>
      <c r="L425" s="513">
        <f t="shared" si="100"/>
        <v>144521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17" t="str">
        <f>$B$7</f>
        <v>ОТЧЕТНИ ДАННИ ПО ЕБК ЗА СМЕТКИТЕ ЗА СРЕДСТВАТА ОТ ЕВРОПЕЙСКИЯ СЪЮЗ - КСФ</v>
      </c>
      <c r="C429" s="1818"/>
      <c r="D429" s="1818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907</v>
      </c>
      <c r="F430" s="407" t="s">
        <v>852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9" t="str">
        <f>$B$9</f>
        <v>Община Сунгурларе</v>
      </c>
      <c r="C431" s="1780"/>
      <c r="D431" s="1781"/>
      <c r="E431" s="115">
        <f>$E$9</f>
        <v>42736</v>
      </c>
      <c r="F431" s="408">
        <f>$F$9</f>
        <v>42947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01" t="str">
        <f>$B$12</f>
        <v>Сунгурларе</v>
      </c>
      <c r="C434" s="1802"/>
      <c r="D434" s="1803"/>
      <c r="E434" s="411" t="s">
        <v>908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909</v>
      </c>
      <c r="E436" s="239">
        <f>$E$15</f>
        <v>98</v>
      </c>
      <c r="F436" s="126" t="str">
        <f>+$F$15</f>
        <v>СЕС - КСФ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65" t="s">
        <v>2048</v>
      </c>
      <c r="F438" s="1766"/>
      <c r="G438" s="1766"/>
      <c r="H438" s="1767"/>
      <c r="I438" s="523" t="s">
        <v>2049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903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904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905</v>
      </c>
      <c r="E441" s="546">
        <f aca="true" t="shared" si="103" ref="E441:L441">+E168-E301+E415+E425</f>
        <v>-33913</v>
      </c>
      <c r="F441" s="547">
        <f t="shared" si="103"/>
        <v>0</v>
      </c>
      <c r="G441" s="548">
        <f t="shared" si="103"/>
        <v>-33913</v>
      </c>
      <c r="H441" s="549">
        <f>+H168-H301+H415+H425</f>
        <v>0</v>
      </c>
      <c r="I441" s="547">
        <f t="shared" si="103"/>
        <v>0</v>
      </c>
      <c r="J441" s="548">
        <f t="shared" si="103"/>
        <v>219870</v>
      </c>
      <c r="K441" s="549">
        <f t="shared" si="103"/>
        <v>0</v>
      </c>
      <c r="L441" s="550">
        <f t="shared" si="103"/>
        <v>219870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906</v>
      </c>
      <c r="E442" s="553">
        <f aca="true" t="shared" si="104" ref="E442:K443">+E593</f>
        <v>33913</v>
      </c>
      <c r="F442" s="554">
        <f t="shared" si="104"/>
        <v>0</v>
      </c>
      <c r="G442" s="555">
        <f t="shared" si="104"/>
        <v>33913</v>
      </c>
      <c r="H442" s="556">
        <f t="shared" si="104"/>
        <v>0</v>
      </c>
      <c r="I442" s="554">
        <f t="shared" si="104"/>
        <v>0</v>
      </c>
      <c r="J442" s="555">
        <f t="shared" si="104"/>
        <v>-219870</v>
      </c>
      <c r="K442" s="556">
        <f t="shared" si="104"/>
        <v>0</v>
      </c>
      <c r="L442" s="557">
        <f>+L593</f>
        <v>-219870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77" t="str">
        <f>$B$7</f>
        <v>ОТЧЕТНИ ДАННИ ПО ЕБК ЗА СМЕТКИТЕ ЗА СРЕДСТВАТА ОТ ЕВРОПЕЙСКИЯ СЪЮЗ - КСФ</v>
      </c>
      <c r="C445" s="1778"/>
      <c r="D445" s="1778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907</v>
      </c>
      <c r="F446" s="407" t="s">
        <v>852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9" t="str">
        <f>$B$9</f>
        <v>Община Сунгурларе</v>
      </c>
      <c r="C447" s="1780"/>
      <c r="D447" s="1781"/>
      <c r="E447" s="115">
        <f>$E$9</f>
        <v>42736</v>
      </c>
      <c r="F447" s="408">
        <f>$F$9</f>
        <v>42947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01" t="str">
        <f>$B$12</f>
        <v>Сунгурларе</v>
      </c>
      <c r="C450" s="1802"/>
      <c r="D450" s="1803"/>
      <c r="E450" s="411" t="s">
        <v>908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909</v>
      </c>
      <c r="E452" s="239">
        <f>$E$15</f>
        <v>98</v>
      </c>
      <c r="F452" s="126" t="str">
        <f>+$F$15</f>
        <v>СЕС - КСФ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949</v>
      </c>
      <c r="C454" s="563"/>
      <c r="D454" s="564"/>
      <c r="E454" s="1785" t="s">
        <v>2050</v>
      </c>
      <c r="F454" s="1786"/>
      <c r="G454" s="1786"/>
      <c r="H454" s="1787"/>
      <c r="I454" s="565" t="s">
        <v>2051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694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712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5" t="s">
        <v>785</v>
      </c>
      <c r="D457" s="1816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701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786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787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32" t="s">
        <v>788</v>
      </c>
      <c r="D461" s="1832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789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790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32" t="s">
        <v>2024</v>
      </c>
      <c r="D464" s="1832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2025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2026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5" t="s">
        <v>791</v>
      </c>
      <c r="D467" s="1816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792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793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794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795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796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797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33" t="s">
        <v>798</v>
      </c>
      <c r="D474" s="1834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799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800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21" t="s">
        <v>950</v>
      </c>
      <c r="D477" s="1821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801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802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803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804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805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806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807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951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952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953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954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24" t="s">
        <v>955</v>
      </c>
      <c r="D493" s="1825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24" t="s">
        <v>24</v>
      </c>
      <c r="D498" s="1825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26" t="s">
        <v>956</v>
      </c>
      <c r="D499" s="1826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21" t="s">
        <v>33</v>
      </c>
      <c r="D508" s="1821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21" t="s">
        <v>37</v>
      </c>
      <c r="D512" s="1821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21" t="s">
        <v>957</v>
      </c>
      <c r="D517" s="1828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24" t="s">
        <v>958</v>
      </c>
      <c r="D520" s="1820"/>
      <c r="E520" s="579">
        <f aca="true" t="shared" si="125" ref="E520:L520">SUM(E521:E526)</f>
        <v>32976</v>
      </c>
      <c r="F520" s="588">
        <f t="shared" si="125"/>
        <v>0</v>
      </c>
      <c r="G520" s="581">
        <f t="shared" si="125"/>
        <v>32976</v>
      </c>
      <c r="H520" s="582">
        <f>SUM(H521:H526)</f>
        <v>0</v>
      </c>
      <c r="I520" s="588">
        <f t="shared" si="125"/>
        <v>0</v>
      </c>
      <c r="J520" s="581">
        <f t="shared" si="125"/>
        <v>25738</v>
      </c>
      <c r="K520" s="582">
        <f t="shared" si="125"/>
        <v>0</v>
      </c>
      <c r="L520" s="579">
        <f t="shared" si="125"/>
        <v>25738</v>
      </c>
      <c r="M520" s="7">
        <f t="shared" si="108"/>
        <v>1</v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959</v>
      </c>
      <c r="E523" s="1389">
        <f t="shared" si="126"/>
        <v>32976</v>
      </c>
      <c r="F523" s="158">
        <v>0</v>
      </c>
      <c r="G523" s="159">
        <v>32976</v>
      </c>
      <c r="H523" s="586">
        <v>0</v>
      </c>
      <c r="I523" s="158">
        <v>0</v>
      </c>
      <c r="J523" s="159">
        <v>25738</v>
      </c>
      <c r="K523" s="586">
        <v>0</v>
      </c>
      <c r="L523" s="1389">
        <f t="shared" si="121"/>
        <v>25738</v>
      </c>
      <c r="M523" s="7">
        <f t="shared" si="127"/>
        <v>1</v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22" t="s">
        <v>320</v>
      </c>
      <c r="D527" s="1823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822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823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723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21" t="s">
        <v>960</v>
      </c>
      <c r="D531" s="1821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27" t="s">
        <v>961</v>
      </c>
      <c r="D532" s="1827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9" t="s">
        <v>962</v>
      </c>
      <c r="D537" s="1820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21" t="s">
        <v>963</v>
      </c>
      <c r="D540" s="1821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824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825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826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831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832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833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834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835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836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837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838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964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965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966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967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968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969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970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971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9" t="s">
        <v>972</v>
      </c>
      <c r="D562" s="1819"/>
      <c r="E562" s="579">
        <f aca="true" t="shared" si="133" ref="E562:L562">SUM(E563:E581)</f>
        <v>937</v>
      </c>
      <c r="F562" s="588">
        <f t="shared" si="133"/>
        <v>0</v>
      </c>
      <c r="G562" s="581">
        <f t="shared" si="133"/>
        <v>937</v>
      </c>
      <c r="H562" s="582">
        <f>SUM(H563:H581)</f>
        <v>0</v>
      </c>
      <c r="I562" s="588">
        <f t="shared" si="133"/>
        <v>0</v>
      </c>
      <c r="J562" s="581">
        <f t="shared" si="133"/>
        <v>-245608</v>
      </c>
      <c r="K562" s="582">
        <f t="shared" si="133"/>
        <v>0</v>
      </c>
      <c r="L562" s="579">
        <f t="shared" si="133"/>
        <v>-245608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839</v>
      </c>
      <c r="E563" s="1381">
        <f t="shared" si="129"/>
        <v>937</v>
      </c>
      <c r="F563" s="152">
        <v>0</v>
      </c>
      <c r="G563" s="153">
        <v>937</v>
      </c>
      <c r="H563" s="585">
        <v>0</v>
      </c>
      <c r="I563" s="152">
        <v>0</v>
      </c>
      <c r="J563" s="153">
        <v>937</v>
      </c>
      <c r="K563" s="585">
        <v>0</v>
      </c>
      <c r="L563" s="1381">
        <f t="shared" si="121"/>
        <v>937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840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882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883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841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842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843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-246545</v>
      </c>
      <c r="K569" s="1669">
        <v>0</v>
      </c>
      <c r="L569" s="1395">
        <f t="shared" si="134"/>
        <v>-246545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844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884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885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845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846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847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848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973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974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975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976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849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9" t="s">
        <v>977</v>
      </c>
      <c r="D582" s="1820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978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979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980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981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9" t="s">
        <v>850</v>
      </c>
      <c r="D587" s="1820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827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828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829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830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851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926</v>
      </c>
      <c r="C593" s="661" t="s">
        <v>758</v>
      </c>
      <c r="D593" s="662" t="s">
        <v>982</v>
      </c>
      <c r="E593" s="663">
        <f aca="true" t="shared" si="138" ref="E593:L593">SUM(E457,E461,E464,E467,E477,E493,E498,E499,E508,E512,E517,E474,E520,E527,E531,E532,E537,E540,E562,E582,E587)</f>
        <v>33913</v>
      </c>
      <c r="F593" s="664">
        <f t="shared" si="138"/>
        <v>0</v>
      </c>
      <c r="G593" s="665">
        <f t="shared" si="138"/>
        <v>33913</v>
      </c>
      <c r="H593" s="666">
        <f t="shared" si="138"/>
        <v>0</v>
      </c>
      <c r="I593" s="664">
        <f t="shared" si="138"/>
        <v>0</v>
      </c>
      <c r="J593" s="665">
        <f t="shared" si="138"/>
        <v>-219870</v>
      </c>
      <c r="K593" s="667">
        <f t="shared" si="138"/>
        <v>0</v>
      </c>
      <c r="L593" s="663">
        <f t="shared" si="138"/>
        <v>-219870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894</v>
      </c>
      <c r="G596" s="1847" t="s">
        <v>2064</v>
      </c>
      <c r="H596" s="1848"/>
      <c r="I596" s="1848"/>
      <c r="J596" s="1849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837" t="s">
        <v>895</v>
      </c>
      <c r="H597" s="1837"/>
      <c r="I597" s="1837"/>
      <c r="J597" s="183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896</v>
      </c>
      <c r="D599" s="671" t="s">
        <v>2064</v>
      </c>
      <c r="E599" s="672"/>
      <c r="F599" s="219" t="s">
        <v>897</v>
      </c>
      <c r="G599" s="1829" t="s">
        <v>2065</v>
      </c>
      <c r="H599" s="1830"/>
      <c r="I599" s="1830"/>
      <c r="J599" s="1831"/>
      <c r="K599" s="103"/>
      <c r="L599" s="229"/>
      <c r="M599" s="7">
        <v>1</v>
      </c>
      <c r="N599" s="519"/>
    </row>
    <row r="600" spans="1:14" ht="21.75" customHeight="1">
      <c r="A600" s="23"/>
      <c r="B600" s="1835" t="s">
        <v>898</v>
      </c>
      <c r="C600" s="1836"/>
      <c r="D600" s="673" t="s">
        <v>899</v>
      </c>
      <c r="E600" s="674"/>
      <c r="F600" s="675"/>
      <c r="G600" s="1837" t="s">
        <v>895</v>
      </c>
      <c r="H600" s="1837"/>
      <c r="I600" s="1837"/>
      <c r="J600" s="1837"/>
      <c r="K600" s="103"/>
      <c r="L600" s="229"/>
      <c r="M600" s="7">
        <v>1</v>
      </c>
      <c r="N600" s="519"/>
    </row>
    <row r="601" spans="1:14" ht="24.75" customHeight="1">
      <c r="A601" s="36"/>
      <c r="B601" s="1838" t="s">
        <v>2063</v>
      </c>
      <c r="C601" s="1839"/>
      <c r="D601" s="676" t="s">
        <v>900</v>
      </c>
      <c r="E601" s="677">
        <v>55715085</v>
      </c>
      <c r="F601" s="678"/>
      <c r="G601" s="679" t="s">
        <v>901</v>
      </c>
      <c r="H601" s="1840" t="s">
        <v>2066</v>
      </c>
      <c r="I601" s="1841"/>
      <c r="J601" s="184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902</v>
      </c>
      <c r="H603" s="1840"/>
      <c r="I603" s="1841"/>
      <c r="J603" s="184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77" t="str">
        <f>$B$7</f>
        <v>ОТЧЕТНИ ДАННИ ПО ЕБК ЗА СМЕТКИТЕ ЗА СРЕДСТВАТА ОТ ЕВРОПЕЙСКИЯ СЪЮЗ - КСФ</v>
      </c>
      <c r="C608" s="1778"/>
      <c r="D608" s="1778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852</v>
      </c>
      <c r="G609" s="238"/>
      <c r="H609" s="1364" t="s">
        <v>1278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9" t="str">
        <f>$B$9</f>
        <v>Община Сунгурларе</v>
      </c>
      <c r="C610" s="1780"/>
      <c r="D610" s="1781"/>
      <c r="E610" s="115">
        <f>$E$9</f>
        <v>42736</v>
      </c>
      <c r="F610" s="227">
        <f>$F$9</f>
        <v>42947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82" t="str">
        <f>$B$12</f>
        <v>Сунгурларе</v>
      </c>
      <c r="C613" s="1783"/>
      <c r="D613" s="1784"/>
      <c r="E613" s="411" t="s">
        <v>908</v>
      </c>
      <c r="F613" s="1362" t="str">
        <f>$F$12</f>
        <v>5212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909</v>
      </c>
      <c r="E615" s="239">
        <f>$E$15</f>
        <v>98</v>
      </c>
      <c r="F615" s="415" t="str">
        <f>$F$15</f>
        <v>СЕС - КСФ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729</v>
      </c>
      <c r="E617" s="1765" t="s">
        <v>2054</v>
      </c>
      <c r="F617" s="1766"/>
      <c r="G617" s="1766"/>
      <c r="H617" s="1767"/>
      <c r="I617" s="1768" t="s">
        <v>2055</v>
      </c>
      <c r="J617" s="1769"/>
      <c r="K617" s="1769"/>
      <c r="L617" s="1770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730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760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13" t="str">
        <f>VLOOKUP(D620,OP_LIST2,2,FALSE)</f>
        <v>98213</v>
      </c>
      <c r="D620" s="1458" t="s">
        <v>1250</v>
      </c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3322</v>
      </c>
      <c r="D621" s="1464" t="s">
        <v>809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2">
        <f>+C621</f>
        <v>3322</v>
      </c>
      <c r="D622" s="1458" t="s">
        <v>2029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731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71" t="s">
        <v>761</v>
      </c>
      <c r="D624" s="1772"/>
      <c r="E624" s="274">
        <f aca="true" t="shared" si="139" ref="E624:L624">SUM(E625:E626)</f>
        <v>51717</v>
      </c>
      <c r="F624" s="275">
        <f t="shared" si="139"/>
        <v>0</v>
      </c>
      <c r="G624" s="276">
        <f t="shared" si="139"/>
        <v>51717</v>
      </c>
      <c r="H624" s="277">
        <f>SUM(H625:H626)</f>
        <v>0</v>
      </c>
      <c r="I624" s="275">
        <f t="shared" si="139"/>
        <v>0</v>
      </c>
      <c r="J624" s="276">
        <f t="shared" si="139"/>
        <v>53471</v>
      </c>
      <c r="K624" s="277">
        <f t="shared" si="139"/>
        <v>0</v>
      </c>
      <c r="L624" s="274">
        <f t="shared" si="139"/>
        <v>53471</v>
      </c>
      <c r="M624" s="12">
        <f>(IF($E624&lt;&gt;0,$M$2,IF($L624&lt;&gt;0,$M$2,"")))</f>
        <v>1</v>
      </c>
      <c r="N624" s="13"/>
    </row>
    <row r="625" spans="2:14" ht="15.75">
      <c r="B625" s="279"/>
      <c r="C625" s="280">
        <v>101</v>
      </c>
      <c r="D625" s="281" t="s">
        <v>762</v>
      </c>
      <c r="E625" s="282">
        <f>F625+G625+H625</f>
        <v>51717</v>
      </c>
      <c r="F625" s="152">
        <v>0</v>
      </c>
      <c r="G625" s="153">
        <v>51717</v>
      </c>
      <c r="H625" s="1421">
        <v>0</v>
      </c>
      <c r="I625" s="152">
        <v>0</v>
      </c>
      <c r="J625" s="153">
        <v>53471</v>
      </c>
      <c r="K625" s="1421">
        <v>0</v>
      </c>
      <c r="L625" s="282">
        <f>I625+J625+K625</f>
        <v>53471</v>
      </c>
      <c r="M625" s="12">
        <f aca="true" t="shared" si="140" ref="M625:M692">(IF($E625&lt;&gt;0,$M$2,IF($L625&lt;&gt;0,$M$2,"")))</f>
        <v>1</v>
      </c>
      <c r="N625" s="13"/>
    </row>
    <row r="626" spans="1:14" ht="15.75">
      <c r="A626" s="10"/>
      <c r="B626" s="279"/>
      <c r="C626" s="286">
        <v>102</v>
      </c>
      <c r="D626" s="287" t="s">
        <v>763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764</v>
      </c>
      <c r="D627" s="1764"/>
      <c r="E627" s="274">
        <f aca="true" t="shared" si="141" ref="E627:L627">SUM(E628:E632)</f>
        <v>1891</v>
      </c>
      <c r="F627" s="275">
        <f t="shared" si="141"/>
        <v>0</v>
      </c>
      <c r="G627" s="276">
        <f t="shared" si="141"/>
        <v>1891</v>
      </c>
      <c r="H627" s="277">
        <f>SUM(H628:H632)</f>
        <v>0</v>
      </c>
      <c r="I627" s="275">
        <f t="shared" si="141"/>
        <v>0</v>
      </c>
      <c r="J627" s="276">
        <f t="shared" si="141"/>
        <v>2850</v>
      </c>
      <c r="K627" s="277">
        <f t="shared" si="141"/>
        <v>0</v>
      </c>
      <c r="L627" s="274">
        <f t="shared" si="141"/>
        <v>2850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765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766</v>
      </c>
      <c r="E629" s="296">
        <f>F629+G629+H629</f>
        <v>1891</v>
      </c>
      <c r="F629" s="158">
        <v>0</v>
      </c>
      <c r="G629" s="159">
        <v>1891</v>
      </c>
      <c r="H629" s="1426">
        <v>0</v>
      </c>
      <c r="I629" s="158">
        <v>0</v>
      </c>
      <c r="J629" s="159">
        <v>2850</v>
      </c>
      <c r="K629" s="1426">
        <v>0</v>
      </c>
      <c r="L629" s="296">
        <f>I629+J629+K629</f>
        <v>2850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73" t="s">
        <v>199</v>
      </c>
      <c r="D633" s="1774"/>
      <c r="E633" s="274">
        <f aca="true" t="shared" si="142" ref="E633:L633">SUM(E634:E640)</f>
        <v>12072</v>
      </c>
      <c r="F633" s="275">
        <f t="shared" si="142"/>
        <v>0</v>
      </c>
      <c r="G633" s="276">
        <f t="shared" si="142"/>
        <v>12072</v>
      </c>
      <c r="H633" s="277">
        <f>SUM(H634:H640)</f>
        <v>0</v>
      </c>
      <c r="I633" s="275">
        <f t="shared" si="142"/>
        <v>0</v>
      </c>
      <c r="J633" s="276">
        <f t="shared" si="142"/>
        <v>12338</v>
      </c>
      <c r="K633" s="277">
        <f t="shared" si="142"/>
        <v>0</v>
      </c>
      <c r="L633" s="274">
        <f t="shared" si="142"/>
        <v>12338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6127</v>
      </c>
      <c r="F634" s="152">
        <v>0</v>
      </c>
      <c r="G634" s="153">
        <v>6127</v>
      </c>
      <c r="H634" s="1421">
        <v>0</v>
      </c>
      <c r="I634" s="152">
        <v>0</v>
      </c>
      <c r="J634" s="153">
        <v>6078</v>
      </c>
      <c r="K634" s="1421">
        <v>0</v>
      </c>
      <c r="L634" s="282">
        <f aca="true" t="shared" si="144" ref="L634:L641">I634+J634+K634</f>
        <v>6078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928</v>
      </c>
      <c r="E635" s="296">
        <f t="shared" si="143"/>
        <v>2179</v>
      </c>
      <c r="F635" s="158">
        <v>0</v>
      </c>
      <c r="G635" s="159">
        <v>2179</v>
      </c>
      <c r="H635" s="1426">
        <v>0</v>
      </c>
      <c r="I635" s="158">
        <v>0</v>
      </c>
      <c r="J635" s="159">
        <v>2273</v>
      </c>
      <c r="K635" s="1426">
        <v>0</v>
      </c>
      <c r="L635" s="296">
        <f t="shared" si="144"/>
        <v>2273</v>
      </c>
      <c r="M635" s="12">
        <f t="shared" si="140"/>
        <v>1</v>
      </c>
      <c r="N635" s="13"/>
    </row>
    <row r="636" spans="1:14" ht="15.75">
      <c r="A636" s="10"/>
      <c r="B636" s="307"/>
      <c r="C636" s="305">
        <v>558</v>
      </c>
      <c r="D636" s="308" t="s">
        <v>889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2462</v>
      </c>
      <c r="F637" s="158">
        <v>0</v>
      </c>
      <c r="G637" s="159">
        <v>2462</v>
      </c>
      <c r="H637" s="1426">
        <v>0</v>
      </c>
      <c r="I637" s="158">
        <v>0</v>
      </c>
      <c r="J637" s="159">
        <v>2637</v>
      </c>
      <c r="K637" s="1426">
        <v>0</v>
      </c>
      <c r="L637" s="296">
        <f t="shared" si="144"/>
        <v>2637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1304</v>
      </c>
      <c r="F638" s="158">
        <v>0</v>
      </c>
      <c r="G638" s="159">
        <v>1304</v>
      </c>
      <c r="H638" s="1426">
        <v>0</v>
      </c>
      <c r="I638" s="158">
        <v>0</v>
      </c>
      <c r="J638" s="159">
        <v>1350</v>
      </c>
      <c r="K638" s="1426">
        <v>0</v>
      </c>
      <c r="L638" s="296">
        <f t="shared" si="144"/>
        <v>1350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891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75" t="s">
        <v>204</v>
      </c>
      <c r="D641" s="1776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19348</v>
      </c>
      <c r="F642" s="275">
        <f t="shared" si="145"/>
        <v>0</v>
      </c>
      <c r="G642" s="276">
        <f t="shared" si="145"/>
        <v>19348</v>
      </c>
      <c r="H642" s="277">
        <f>SUM(H643:H659)</f>
        <v>0</v>
      </c>
      <c r="I642" s="275">
        <f t="shared" si="145"/>
        <v>0</v>
      </c>
      <c r="J642" s="276">
        <f t="shared" si="145"/>
        <v>16754</v>
      </c>
      <c r="K642" s="277">
        <f t="shared" si="145"/>
        <v>0</v>
      </c>
      <c r="L642" s="311">
        <f t="shared" si="145"/>
        <v>16754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3306</v>
      </c>
      <c r="F646" s="158">
        <v>0</v>
      </c>
      <c r="G646" s="159">
        <v>3306</v>
      </c>
      <c r="H646" s="1426">
        <v>0</v>
      </c>
      <c r="I646" s="158">
        <v>0</v>
      </c>
      <c r="J646" s="159">
        <v>3306</v>
      </c>
      <c r="K646" s="1426">
        <v>0</v>
      </c>
      <c r="L646" s="296">
        <f t="shared" si="147"/>
        <v>3306</v>
      </c>
      <c r="M646" s="12">
        <f t="shared" si="140"/>
        <v>1</v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15556</v>
      </c>
      <c r="F647" s="158">
        <v>0</v>
      </c>
      <c r="G647" s="159">
        <v>15556</v>
      </c>
      <c r="H647" s="1426">
        <v>0</v>
      </c>
      <c r="I647" s="158">
        <v>0</v>
      </c>
      <c r="J647" s="159">
        <v>12984</v>
      </c>
      <c r="K647" s="1426">
        <v>0</v>
      </c>
      <c r="L647" s="296">
        <f t="shared" si="147"/>
        <v>12984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58</v>
      </c>
      <c r="F648" s="164">
        <v>0</v>
      </c>
      <c r="G648" s="165">
        <v>58</v>
      </c>
      <c r="H648" s="1422">
        <v>0</v>
      </c>
      <c r="I648" s="164">
        <v>0</v>
      </c>
      <c r="J648" s="165">
        <v>106</v>
      </c>
      <c r="K648" s="1422">
        <v>0</v>
      </c>
      <c r="L648" s="315">
        <f t="shared" si="147"/>
        <v>106</v>
      </c>
      <c r="M648" s="12">
        <f t="shared" si="140"/>
        <v>1</v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408</v>
      </c>
      <c r="F649" s="455">
        <v>0</v>
      </c>
      <c r="G649" s="456">
        <v>408</v>
      </c>
      <c r="H649" s="1434">
        <v>0</v>
      </c>
      <c r="I649" s="455">
        <v>0</v>
      </c>
      <c r="J649" s="456">
        <v>338</v>
      </c>
      <c r="K649" s="1434">
        <v>0</v>
      </c>
      <c r="L649" s="321">
        <f t="shared" si="147"/>
        <v>338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20</v>
      </c>
      <c r="F651" s="455">
        <v>0</v>
      </c>
      <c r="G651" s="456">
        <v>20</v>
      </c>
      <c r="H651" s="1434">
        <v>0</v>
      </c>
      <c r="I651" s="455">
        <v>0</v>
      </c>
      <c r="J651" s="456">
        <v>20</v>
      </c>
      <c r="K651" s="1434">
        <v>0</v>
      </c>
      <c r="L651" s="321">
        <f t="shared" si="147"/>
        <v>20</v>
      </c>
      <c r="M651" s="12">
        <f t="shared" si="140"/>
        <v>1</v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892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0</v>
      </c>
      <c r="F654" s="455"/>
      <c r="G654" s="456"/>
      <c r="H654" s="1434"/>
      <c r="I654" s="455"/>
      <c r="J654" s="456"/>
      <c r="K654" s="1434"/>
      <c r="L654" s="321">
        <f t="shared" si="147"/>
        <v>0</v>
      </c>
      <c r="M654" s="12">
        <f t="shared" si="140"/>
      </c>
      <c r="N654" s="13"/>
    </row>
    <row r="655" spans="1:14" ht="15.75">
      <c r="A655" s="23">
        <v>90</v>
      </c>
      <c r="B655" s="293"/>
      <c r="C655" s="325">
        <v>1063</v>
      </c>
      <c r="D655" s="333" t="s">
        <v>818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929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7" t="s">
        <v>279</v>
      </c>
      <c r="D660" s="1758"/>
      <c r="E660" s="311">
        <f aca="true" t="shared" si="148" ref="E660:L660">SUM(E661:E663)</f>
        <v>77</v>
      </c>
      <c r="F660" s="275">
        <f t="shared" si="148"/>
        <v>0</v>
      </c>
      <c r="G660" s="276">
        <f t="shared" si="148"/>
        <v>77</v>
      </c>
      <c r="H660" s="277">
        <f>SUM(H661:H663)</f>
        <v>0</v>
      </c>
      <c r="I660" s="275">
        <f t="shared" si="148"/>
        <v>0</v>
      </c>
      <c r="J660" s="276">
        <f t="shared" si="148"/>
        <v>77</v>
      </c>
      <c r="K660" s="277">
        <f t="shared" si="148"/>
        <v>0</v>
      </c>
      <c r="L660" s="311">
        <f t="shared" si="148"/>
        <v>77</v>
      </c>
      <c r="M660" s="12">
        <f t="shared" si="140"/>
        <v>1</v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930</v>
      </c>
      <c r="E661" s="282">
        <f>F661+G661+H661</f>
        <v>46</v>
      </c>
      <c r="F661" s="152">
        <v>0</v>
      </c>
      <c r="G661" s="153">
        <v>46</v>
      </c>
      <c r="H661" s="1421">
        <v>0</v>
      </c>
      <c r="I661" s="152">
        <v>0</v>
      </c>
      <c r="J661" s="153">
        <v>46</v>
      </c>
      <c r="K661" s="1421">
        <v>0</v>
      </c>
      <c r="L661" s="282">
        <f>I661+J661+K661</f>
        <v>46</v>
      </c>
      <c r="M661" s="12">
        <f t="shared" si="140"/>
        <v>1</v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931</v>
      </c>
      <c r="E662" s="296">
        <f>F662+G662+H662</f>
        <v>31</v>
      </c>
      <c r="F662" s="158">
        <v>0</v>
      </c>
      <c r="G662" s="159">
        <v>31</v>
      </c>
      <c r="H662" s="1426">
        <v>0</v>
      </c>
      <c r="I662" s="158">
        <v>0</v>
      </c>
      <c r="J662" s="159">
        <v>31</v>
      </c>
      <c r="K662" s="1426">
        <v>0</v>
      </c>
      <c r="L662" s="296">
        <f>I662+J662+K662</f>
        <v>31</v>
      </c>
      <c r="M662" s="12">
        <f t="shared" si="140"/>
        <v>1</v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932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7" t="s">
        <v>739</v>
      </c>
      <c r="D664" s="1758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7" t="s">
        <v>224</v>
      </c>
      <c r="D670" s="1758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7" t="s">
        <v>226</v>
      </c>
      <c r="D673" s="1758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1688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7" t="s">
        <v>229</v>
      </c>
      <c r="D677" s="1758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2022</v>
      </c>
      <c r="E678" s="282">
        <f aca="true" t="shared" si="154" ref="E678:E685">F678+G678+H678</f>
        <v>0</v>
      </c>
      <c r="F678" s="152"/>
      <c r="G678" s="153"/>
      <c r="H678" s="1421"/>
      <c r="I678" s="152"/>
      <c r="J678" s="153"/>
      <c r="K678" s="1421"/>
      <c r="L678" s="282">
        <f aca="true" t="shared" si="155" ref="L678:L685"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t="shared" si="154"/>
        <v>0</v>
      </c>
      <c r="F679" s="152"/>
      <c r="G679" s="153"/>
      <c r="H679" s="1421"/>
      <c r="I679" s="152"/>
      <c r="J679" s="153"/>
      <c r="K679" s="1421"/>
      <c r="L679" s="282">
        <f t="shared" si="155"/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31.5">
      <c r="A683" s="23">
        <v>235</v>
      </c>
      <c r="B683" s="293"/>
      <c r="C683" s="319">
        <v>2990</v>
      </c>
      <c r="D683" s="357" t="s">
        <v>2023</v>
      </c>
      <c r="E683" s="321">
        <f t="shared" si="154"/>
        <v>0</v>
      </c>
      <c r="F683" s="455"/>
      <c r="G683" s="456"/>
      <c r="H683" s="1434"/>
      <c r="I683" s="455"/>
      <c r="J683" s="456"/>
      <c r="K683" s="1434"/>
      <c r="L683" s="321">
        <f t="shared" si="155"/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732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1685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7" t="s">
        <v>241</v>
      </c>
      <c r="D693" s="1758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7" t="s">
        <v>242</v>
      </c>
      <c r="D694" s="1758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7" t="s">
        <v>243</v>
      </c>
      <c r="D695" s="1758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7" t="s">
        <v>244</v>
      </c>
      <c r="D696" s="1758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7" t="s">
        <v>1689</v>
      </c>
      <c r="D703" s="1758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7" t="s">
        <v>1686</v>
      </c>
      <c r="D707" s="1758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7" t="s">
        <v>1687</v>
      </c>
      <c r="D708" s="1758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7" t="s">
        <v>280</v>
      </c>
      <c r="D710" s="1758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5" t="s">
        <v>255</v>
      </c>
      <c r="D713" s="1756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5" t="s">
        <v>256</v>
      </c>
      <c r="D714" s="1756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5" t="s">
        <v>642</v>
      </c>
      <c r="D722" s="1756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5" t="s">
        <v>702</v>
      </c>
      <c r="D725" s="1756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7" t="s">
        <v>703</v>
      </c>
      <c r="D726" s="1758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704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705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706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707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9" t="s">
        <v>933</v>
      </c>
      <c r="D731" s="1760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708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709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710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3" t="s">
        <v>711</v>
      </c>
      <c r="D735" s="1754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3" t="s">
        <v>711</v>
      </c>
      <c r="D736" s="1754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758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85105</v>
      </c>
      <c r="F740" s="397">
        <f t="shared" si="173"/>
        <v>0</v>
      </c>
      <c r="G740" s="398">
        <f t="shared" si="173"/>
        <v>85105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85490</v>
      </c>
      <c r="K740" s="399">
        <f t="shared" si="173"/>
        <v>0</v>
      </c>
      <c r="L740" s="396">
        <f t="shared" si="173"/>
        <v>85490</v>
      </c>
      <c r="M740" s="12">
        <f>(IF($E740&lt;&gt;0,$M$2,IF($L740&lt;&gt;0,$M$2,"")))</f>
        <v>1</v>
      </c>
      <c r="N740" s="73" t="str">
        <f>LEFT(C621,1)</f>
        <v>3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3" ht="15">
      <c r="A744" s="23">
        <v>785</v>
      </c>
      <c r="B744" s="6"/>
      <c r="C744" s="6"/>
      <c r="D744" s="522"/>
      <c r="E744" s="38"/>
      <c r="F744" s="38"/>
      <c r="G744" s="38"/>
      <c r="H744" s="38"/>
      <c r="I744" s="38"/>
      <c r="J744" s="38"/>
      <c r="K744" s="38"/>
      <c r="L744" s="38"/>
      <c r="M744" s="7">
        <f>(IF($E878&lt;&gt;0,$M$2,IF($L878&lt;&gt;0,$M$2,"")))</f>
        <v>1</v>
      </c>
    </row>
    <row r="745" spans="1:13" ht="15">
      <c r="A745" s="23">
        <v>790</v>
      </c>
      <c r="B745" s="6"/>
      <c r="C745" s="1367"/>
      <c r="D745" s="1368"/>
      <c r="E745" s="38"/>
      <c r="F745" s="38"/>
      <c r="G745" s="38"/>
      <c r="H745" s="38"/>
      <c r="I745" s="38"/>
      <c r="J745" s="38"/>
      <c r="K745" s="38"/>
      <c r="L745" s="38"/>
      <c r="M745" s="7">
        <f>(IF($E878&lt;&gt;0,$M$2,IF($L878&lt;&gt;0,$M$2,"")))</f>
        <v>1</v>
      </c>
    </row>
    <row r="746" spans="1:13" ht="15.75">
      <c r="A746" s="23">
        <v>795</v>
      </c>
      <c r="B746" s="1777" t="str">
        <f>$B$7</f>
        <v>ОТЧЕТНИ ДАННИ ПО ЕБК ЗА СМЕТКИТЕ ЗА СРЕДСТВАТА ОТ ЕВРОПЕЙСКИЯ СЪЮЗ - КСФ</v>
      </c>
      <c r="C746" s="1778"/>
      <c r="D746" s="1778"/>
      <c r="E746" s="243"/>
      <c r="F746" s="243"/>
      <c r="G746" s="238"/>
      <c r="H746" s="238"/>
      <c r="I746" s="238"/>
      <c r="J746" s="238"/>
      <c r="K746" s="238"/>
      <c r="L746" s="238"/>
      <c r="M746" s="7">
        <f>(IF($E878&lt;&gt;0,$M$2,IF($L878&lt;&gt;0,$M$2,"")))</f>
        <v>1</v>
      </c>
    </row>
    <row r="747" spans="1:13" ht="15.75">
      <c r="A747" s="22">
        <v>805</v>
      </c>
      <c r="B747" s="229"/>
      <c r="C747" s="392"/>
      <c r="D747" s="401"/>
      <c r="E747" s="407" t="s">
        <v>473</v>
      </c>
      <c r="F747" s="407" t="s">
        <v>852</v>
      </c>
      <c r="G747" s="238"/>
      <c r="H747" s="1364" t="s">
        <v>1278</v>
      </c>
      <c r="I747" s="1365"/>
      <c r="J747" s="1366"/>
      <c r="K747" s="238"/>
      <c r="L747" s="238"/>
      <c r="M747" s="7">
        <f>(IF($E878&lt;&gt;0,$M$2,IF($L878&lt;&gt;0,$M$2,"")))</f>
        <v>1</v>
      </c>
    </row>
    <row r="748" spans="1:13" ht="18">
      <c r="A748" s="23">
        <v>810</v>
      </c>
      <c r="B748" s="1779" t="str">
        <f>$B$9</f>
        <v>Община Сунгурларе</v>
      </c>
      <c r="C748" s="1780"/>
      <c r="D748" s="1781"/>
      <c r="E748" s="115">
        <f>$E$9</f>
        <v>42736</v>
      </c>
      <c r="F748" s="227">
        <f>$F$9</f>
        <v>42947</v>
      </c>
      <c r="G748" s="238"/>
      <c r="H748" s="238"/>
      <c r="I748" s="238"/>
      <c r="J748" s="238"/>
      <c r="K748" s="238"/>
      <c r="L748" s="238"/>
      <c r="M748" s="7">
        <f>(IF($E878&lt;&gt;0,$M$2,IF($L878&lt;&gt;0,$M$2,"")))</f>
        <v>1</v>
      </c>
    </row>
    <row r="749" spans="1:13" ht="15">
      <c r="A749" s="23">
        <v>815</v>
      </c>
      <c r="B749" s="228" t="str">
        <f>$B$10</f>
        <v>(наименование на разпоредителя с бюджет)</v>
      </c>
      <c r="C749" s="229"/>
      <c r="D749" s="230"/>
      <c r="E749" s="238"/>
      <c r="F749" s="238"/>
      <c r="G749" s="238"/>
      <c r="H749" s="238"/>
      <c r="I749" s="238"/>
      <c r="J749" s="238"/>
      <c r="K749" s="238"/>
      <c r="L749" s="238"/>
      <c r="M749" s="7">
        <f>(IF($E878&lt;&gt;0,$M$2,IF($L878&lt;&gt;0,$M$2,"")))</f>
        <v>1</v>
      </c>
    </row>
    <row r="750" spans="1:13" ht="15">
      <c r="A750" s="28">
        <v>525</v>
      </c>
      <c r="B750" s="228"/>
      <c r="C750" s="229"/>
      <c r="D750" s="230"/>
      <c r="E750" s="238"/>
      <c r="F750" s="238"/>
      <c r="G750" s="238"/>
      <c r="H750" s="238"/>
      <c r="I750" s="238"/>
      <c r="J750" s="238"/>
      <c r="K750" s="238"/>
      <c r="L750" s="238"/>
      <c r="M750" s="7">
        <f>(IF($E878&lt;&gt;0,$M$2,IF($L878&lt;&gt;0,$M$2,"")))</f>
        <v>1</v>
      </c>
    </row>
    <row r="751" spans="1:13" ht="18">
      <c r="A751" s="22">
        <v>820</v>
      </c>
      <c r="B751" s="1782" t="str">
        <f>$B$12</f>
        <v>Сунгурларе</v>
      </c>
      <c r="C751" s="1783"/>
      <c r="D751" s="1784"/>
      <c r="E751" s="411" t="s">
        <v>908</v>
      </c>
      <c r="F751" s="1362" t="str">
        <f>$F$12</f>
        <v>5212</v>
      </c>
      <c r="G751" s="238"/>
      <c r="H751" s="238"/>
      <c r="I751" s="238"/>
      <c r="J751" s="238"/>
      <c r="K751" s="238"/>
      <c r="L751" s="238"/>
      <c r="M751" s="7">
        <f>(IF($E878&lt;&gt;0,$M$2,IF($L878&lt;&gt;0,$M$2,"")))</f>
        <v>1</v>
      </c>
    </row>
    <row r="752" spans="1:13" ht="15.75">
      <c r="A752" s="23">
        <v>821</v>
      </c>
      <c r="B752" s="234" t="str">
        <f>$B$13</f>
        <v>(наименование на първостепенния разпоредител с бюджет)</v>
      </c>
      <c r="C752" s="229"/>
      <c r="D752" s="230"/>
      <c r="E752" s="1363"/>
      <c r="F752" s="243"/>
      <c r="G752" s="238"/>
      <c r="H752" s="238"/>
      <c r="I752" s="238"/>
      <c r="J752" s="238"/>
      <c r="K752" s="238"/>
      <c r="L752" s="238"/>
      <c r="M752" s="7">
        <f>(IF($E878&lt;&gt;0,$M$2,IF($L878&lt;&gt;0,$M$2,"")))</f>
        <v>1</v>
      </c>
    </row>
    <row r="753" spans="1:13" ht="18">
      <c r="A753" s="23">
        <v>822</v>
      </c>
      <c r="B753" s="237"/>
      <c r="C753" s="238"/>
      <c r="D753" s="124" t="s">
        <v>909</v>
      </c>
      <c r="E753" s="239">
        <f>$E$15</f>
        <v>98</v>
      </c>
      <c r="F753" s="415" t="str">
        <f>$F$15</f>
        <v>СЕС - КСФ</v>
      </c>
      <c r="G753" s="219"/>
      <c r="H753" s="219"/>
      <c r="I753" s="219"/>
      <c r="J753" s="219"/>
      <c r="K753" s="219"/>
      <c r="L753" s="219"/>
      <c r="M753" s="7">
        <f>(IF($E878&lt;&gt;0,$M$2,IF($L878&lt;&gt;0,$M$2,"")))</f>
        <v>1</v>
      </c>
    </row>
    <row r="754" spans="1:13" ht="16.5" thickBot="1">
      <c r="A754" s="23">
        <v>823</v>
      </c>
      <c r="B754" s="229"/>
      <c r="C754" s="392"/>
      <c r="D754" s="401"/>
      <c r="E754" s="238"/>
      <c r="F754" s="410"/>
      <c r="G754" s="410"/>
      <c r="H754" s="410"/>
      <c r="I754" s="410"/>
      <c r="J754" s="410"/>
      <c r="K754" s="410"/>
      <c r="L754" s="1379" t="s">
        <v>474</v>
      </c>
      <c r="M754" s="7">
        <f>(IF($E878&lt;&gt;0,$M$2,IF($L878&lt;&gt;0,$M$2,"")))</f>
        <v>1</v>
      </c>
    </row>
    <row r="755" spans="1:13" ht="24.75" customHeight="1">
      <c r="A755" s="23">
        <v>825</v>
      </c>
      <c r="B755" s="248"/>
      <c r="C755" s="249"/>
      <c r="D755" s="250" t="s">
        <v>729</v>
      </c>
      <c r="E755" s="1765" t="s">
        <v>2054</v>
      </c>
      <c r="F755" s="1766"/>
      <c r="G755" s="1766"/>
      <c r="H755" s="1767"/>
      <c r="I755" s="1768" t="s">
        <v>2055</v>
      </c>
      <c r="J755" s="1769"/>
      <c r="K755" s="1769"/>
      <c r="L755" s="1770"/>
      <c r="M755" s="7">
        <f>(IF($E878&lt;&gt;0,$M$2,IF($L878&lt;&gt;0,$M$2,"")))</f>
        <v>1</v>
      </c>
    </row>
    <row r="756" spans="1:13" ht="54.75" customHeight="1" thickBot="1">
      <c r="A756" s="23"/>
      <c r="B756" s="251" t="s">
        <v>66</v>
      </c>
      <c r="C756" s="252" t="s">
        <v>475</v>
      </c>
      <c r="D756" s="253" t="s">
        <v>730</v>
      </c>
      <c r="E756" s="1405" t="str">
        <f>$E$20</f>
        <v>Уточнен план                Общо</v>
      </c>
      <c r="F756" s="1409" t="str">
        <f>$F$20</f>
        <v>държавни дейности</v>
      </c>
      <c r="G756" s="1410" t="str">
        <f>$G$20</f>
        <v>местни дейности</v>
      </c>
      <c r="H756" s="1411" t="str">
        <f>$H$20</f>
        <v>дофинансиране</v>
      </c>
      <c r="I756" s="254" t="str">
        <f>$I$20</f>
        <v>държавни дейности -ОТЧЕТ</v>
      </c>
      <c r="J756" s="255" t="str">
        <f>$J$20</f>
        <v>местни дейности - ОТЧЕТ</v>
      </c>
      <c r="K756" s="256" t="str">
        <f>$K$20</f>
        <v>дофинансиране - ОТЧЕТ</v>
      </c>
      <c r="L756" s="1674" t="str">
        <f>$L$20</f>
        <v>ОТЧЕТ                                    ОБЩО</v>
      </c>
      <c r="M756" s="7">
        <f>(IF($E878&lt;&gt;0,$M$2,IF($L878&lt;&gt;0,$M$2,"")))</f>
        <v>1</v>
      </c>
    </row>
    <row r="757" spans="1:13" ht="18.75">
      <c r="A757" s="23"/>
      <c r="B757" s="259"/>
      <c r="C757" s="260"/>
      <c r="D757" s="261" t="s">
        <v>760</v>
      </c>
      <c r="E757" s="1461" t="str">
        <f>$E$21</f>
        <v>(1)</v>
      </c>
      <c r="F757" s="143" t="str">
        <f>$F$21</f>
        <v>(2)</v>
      </c>
      <c r="G757" s="144" t="str">
        <f>$G$21</f>
        <v>(3)</v>
      </c>
      <c r="H757" s="145" t="str">
        <f>$H$21</f>
        <v>(4)</v>
      </c>
      <c r="I757" s="262" t="str">
        <f>$I$21</f>
        <v>(5)</v>
      </c>
      <c r="J757" s="263" t="str">
        <f>$J$21</f>
        <v>(6)</v>
      </c>
      <c r="K757" s="264" t="str">
        <f>$K$21</f>
        <v>(7)</v>
      </c>
      <c r="L757" s="265" t="str">
        <f>$L$21</f>
        <v>(8)</v>
      </c>
      <c r="M757" s="7">
        <f>(IF($E878&lt;&gt;0,$M$2,IF($L878&lt;&gt;0,$M$2,"")))</f>
        <v>1</v>
      </c>
    </row>
    <row r="758" spans="1:13" ht="15.75">
      <c r="A758" s="23"/>
      <c r="B758" s="1457"/>
      <c r="C758" s="1613" t="str">
        <f>VLOOKUP(D758,OP_LIST2,2,FALSE)</f>
        <v>98311</v>
      </c>
      <c r="D758" s="1458" t="s">
        <v>1258</v>
      </c>
      <c r="E758" s="390"/>
      <c r="F758" s="1447"/>
      <c r="G758" s="1448"/>
      <c r="H758" s="1449"/>
      <c r="I758" s="1447"/>
      <c r="J758" s="1448"/>
      <c r="K758" s="1449"/>
      <c r="L758" s="1446"/>
      <c r="M758" s="7">
        <f>(IF($E878&lt;&gt;0,$M$2,IF($L878&lt;&gt;0,$M$2,"")))</f>
        <v>1</v>
      </c>
    </row>
    <row r="759" spans="1:13" ht="15.75">
      <c r="A759" s="23"/>
      <c r="B759" s="1460"/>
      <c r="C759" s="1465">
        <f>VLOOKUP(D760,EBK_DEIN2,2,FALSE)</f>
        <v>5524</v>
      </c>
      <c r="D759" s="1464" t="s">
        <v>809</v>
      </c>
      <c r="E759" s="390"/>
      <c r="F759" s="1450"/>
      <c r="G759" s="1451"/>
      <c r="H759" s="1452"/>
      <c r="I759" s="1450"/>
      <c r="J759" s="1451"/>
      <c r="K759" s="1452"/>
      <c r="L759" s="1446"/>
      <c r="M759" s="7">
        <f>(IF($E878&lt;&gt;0,$M$2,IF($L878&lt;&gt;0,$M$2,"")))</f>
        <v>1</v>
      </c>
    </row>
    <row r="760" spans="1:13" ht="15.75">
      <c r="A760" s="23"/>
      <c r="B760" s="1456"/>
      <c r="C760" s="1592">
        <f>+C759</f>
        <v>5524</v>
      </c>
      <c r="D760" s="1458" t="s">
        <v>573</v>
      </c>
      <c r="E760" s="390"/>
      <c r="F760" s="1450"/>
      <c r="G760" s="1451"/>
      <c r="H760" s="1452"/>
      <c r="I760" s="1450"/>
      <c r="J760" s="1451"/>
      <c r="K760" s="1452"/>
      <c r="L760" s="1446"/>
      <c r="M760" s="7">
        <f>(IF($E878&lt;&gt;0,$M$2,IF($L878&lt;&gt;0,$M$2,"")))</f>
        <v>1</v>
      </c>
    </row>
    <row r="761" spans="1:13" ht="15">
      <c r="A761" s="23"/>
      <c r="B761" s="1462"/>
      <c r="C761" s="1459"/>
      <c r="D761" s="1463" t="s">
        <v>731</v>
      </c>
      <c r="E761" s="390"/>
      <c r="F761" s="1453"/>
      <c r="G761" s="1454"/>
      <c r="H761" s="1455"/>
      <c r="I761" s="1453"/>
      <c r="J761" s="1454"/>
      <c r="K761" s="1455"/>
      <c r="L761" s="1446"/>
      <c r="M761" s="7">
        <f>(IF($E878&lt;&gt;0,$M$2,IF($L878&lt;&gt;0,$M$2,"")))</f>
        <v>1</v>
      </c>
    </row>
    <row r="762" spans="1:14" ht="15.75">
      <c r="A762" s="23"/>
      <c r="B762" s="273">
        <v>100</v>
      </c>
      <c r="C762" s="1771" t="s">
        <v>761</v>
      </c>
      <c r="D762" s="1772"/>
      <c r="E762" s="274">
        <f aca="true" t="shared" si="174" ref="E762:L762">SUM(E763:E764)</f>
        <v>624</v>
      </c>
      <c r="F762" s="275">
        <f t="shared" si="174"/>
        <v>0</v>
      </c>
      <c r="G762" s="276">
        <f t="shared" si="174"/>
        <v>624</v>
      </c>
      <c r="H762" s="277">
        <f>SUM(H763:H764)</f>
        <v>0</v>
      </c>
      <c r="I762" s="275">
        <f t="shared" si="174"/>
        <v>0</v>
      </c>
      <c r="J762" s="276">
        <f t="shared" si="174"/>
        <v>624</v>
      </c>
      <c r="K762" s="277">
        <f t="shared" si="174"/>
        <v>0</v>
      </c>
      <c r="L762" s="274">
        <f t="shared" si="174"/>
        <v>624</v>
      </c>
      <c r="M762" s="12">
        <f>(IF($E762&lt;&gt;0,$M$2,IF($L762&lt;&gt;0,$M$2,"")))</f>
        <v>1</v>
      </c>
      <c r="N762" s="13"/>
    </row>
    <row r="763" spans="1:14" ht="15.75">
      <c r="A763" s="23"/>
      <c r="B763" s="279"/>
      <c r="C763" s="280">
        <v>101</v>
      </c>
      <c r="D763" s="281" t="s">
        <v>762</v>
      </c>
      <c r="E763" s="282">
        <f>F763+G763+H763</f>
        <v>624</v>
      </c>
      <c r="F763" s="152">
        <v>0</v>
      </c>
      <c r="G763" s="153">
        <v>624</v>
      </c>
      <c r="H763" s="1421">
        <v>0</v>
      </c>
      <c r="I763" s="152">
        <v>0</v>
      </c>
      <c r="J763" s="153">
        <v>624</v>
      </c>
      <c r="K763" s="1421">
        <v>0</v>
      </c>
      <c r="L763" s="282">
        <f>I763+J763+K763</f>
        <v>624</v>
      </c>
      <c r="M763" s="12">
        <f aca="true" t="shared" si="175" ref="M763:M830">(IF($E763&lt;&gt;0,$M$2,IF($L763&lt;&gt;0,$M$2,"")))</f>
        <v>1</v>
      </c>
      <c r="N763" s="13"/>
    </row>
    <row r="764" spans="1:14" ht="15.75">
      <c r="A764" s="10"/>
      <c r="B764" s="279"/>
      <c r="C764" s="286">
        <v>102</v>
      </c>
      <c r="D764" s="287" t="s">
        <v>763</v>
      </c>
      <c r="E764" s="288">
        <f>F764+G764+H764</f>
        <v>0</v>
      </c>
      <c r="F764" s="173"/>
      <c r="G764" s="174"/>
      <c r="H764" s="1427"/>
      <c r="I764" s="173"/>
      <c r="J764" s="174"/>
      <c r="K764" s="1427"/>
      <c r="L764" s="288">
        <f>I764+J764+K764</f>
        <v>0</v>
      </c>
      <c r="M764" s="12">
        <f t="shared" si="175"/>
      </c>
      <c r="N764" s="13"/>
    </row>
    <row r="765" spans="1:14" ht="15.75">
      <c r="A765" s="10"/>
      <c r="B765" s="273">
        <v>200</v>
      </c>
      <c r="C765" s="1763" t="s">
        <v>764</v>
      </c>
      <c r="D765" s="1764"/>
      <c r="E765" s="274">
        <f aca="true" t="shared" si="176" ref="E765:L765">SUM(E766:E770)</f>
        <v>0</v>
      </c>
      <c r="F765" s="275">
        <f t="shared" si="176"/>
        <v>0</v>
      </c>
      <c r="G765" s="276">
        <f t="shared" si="176"/>
        <v>0</v>
      </c>
      <c r="H765" s="277">
        <f>SUM(H766:H770)</f>
        <v>0</v>
      </c>
      <c r="I765" s="275">
        <f t="shared" si="176"/>
        <v>0</v>
      </c>
      <c r="J765" s="276">
        <f t="shared" si="176"/>
        <v>0</v>
      </c>
      <c r="K765" s="277">
        <f t="shared" si="176"/>
        <v>0</v>
      </c>
      <c r="L765" s="274">
        <f t="shared" si="176"/>
        <v>0</v>
      </c>
      <c r="M765" s="12">
        <f t="shared" si="175"/>
      </c>
      <c r="N765" s="13"/>
    </row>
    <row r="766" spans="1:14" ht="15.75">
      <c r="A766" s="10"/>
      <c r="B766" s="292"/>
      <c r="C766" s="280">
        <v>201</v>
      </c>
      <c r="D766" s="281" t="s">
        <v>765</v>
      </c>
      <c r="E766" s="282">
        <f>F766+G766+H766</f>
        <v>0</v>
      </c>
      <c r="F766" s="152"/>
      <c r="G766" s="153"/>
      <c r="H766" s="1421"/>
      <c r="I766" s="152"/>
      <c r="J766" s="153"/>
      <c r="K766" s="1421"/>
      <c r="L766" s="282">
        <f>I766+J766+K766</f>
        <v>0</v>
      </c>
      <c r="M766" s="12">
        <f t="shared" si="175"/>
      </c>
      <c r="N766" s="13"/>
    </row>
    <row r="767" spans="1:14" ht="15.75">
      <c r="A767" s="10"/>
      <c r="B767" s="293"/>
      <c r="C767" s="294">
        <v>202</v>
      </c>
      <c r="D767" s="295" t="s">
        <v>766</v>
      </c>
      <c r="E767" s="296">
        <f>F767+G767+H767</f>
        <v>0</v>
      </c>
      <c r="F767" s="158"/>
      <c r="G767" s="159"/>
      <c r="H767" s="1426"/>
      <c r="I767" s="158"/>
      <c r="J767" s="159"/>
      <c r="K767" s="1426"/>
      <c r="L767" s="296">
        <f>I767+J767+K767</f>
        <v>0</v>
      </c>
      <c r="M767" s="12">
        <f t="shared" si="175"/>
      </c>
      <c r="N767" s="13"/>
    </row>
    <row r="768" spans="1:14" ht="31.5">
      <c r="A768" s="10"/>
      <c r="B768" s="300"/>
      <c r="C768" s="294">
        <v>205</v>
      </c>
      <c r="D768" s="295" t="s">
        <v>614</v>
      </c>
      <c r="E768" s="296">
        <f>F768+G768+H768</f>
        <v>0</v>
      </c>
      <c r="F768" s="158"/>
      <c r="G768" s="159"/>
      <c r="H768" s="1426"/>
      <c r="I768" s="158"/>
      <c r="J768" s="159"/>
      <c r="K768" s="1426"/>
      <c r="L768" s="296">
        <f>I768+J768+K768</f>
        <v>0</v>
      </c>
      <c r="M768" s="12">
        <f t="shared" si="175"/>
      </c>
      <c r="N768" s="13"/>
    </row>
    <row r="769" spans="1:14" ht="15.75">
      <c r="A769" s="10"/>
      <c r="B769" s="300"/>
      <c r="C769" s="294">
        <v>208</v>
      </c>
      <c r="D769" s="301" t="s">
        <v>615</v>
      </c>
      <c r="E769" s="296">
        <f>F769+G769+H769</f>
        <v>0</v>
      </c>
      <c r="F769" s="158"/>
      <c r="G769" s="159"/>
      <c r="H769" s="1426"/>
      <c r="I769" s="158"/>
      <c r="J769" s="159"/>
      <c r="K769" s="1426"/>
      <c r="L769" s="296">
        <f>I769+J769+K769</f>
        <v>0</v>
      </c>
      <c r="M769" s="12">
        <f t="shared" si="175"/>
      </c>
      <c r="N769" s="13"/>
    </row>
    <row r="770" spans="1:14" ht="15.75">
      <c r="A770" s="10"/>
      <c r="B770" s="292"/>
      <c r="C770" s="286">
        <v>209</v>
      </c>
      <c r="D770" s="302" t="s">
        <v>616</v>
      </c>
      <c r="E770" s="288">
        <f>F770+G770+H770</f>
        <v>0</v>
      </c>
      <c r="F770" s="173"/>
      <c r="G770" s="174"/>
      <c r="H770" s="1427"/>
      <c r="I770" s="173"/>
      <c r="J770" s="174"/>
      <c r="K770" s="1427"/>
      <c r="L770" s="288">
        <f>I770+J770+K770</f>
        <v>0</v>
      </c>
      <c r="M770" s="12">
        <f t="shared" si="175"/>
      </c>
      <c r="N770" s="13"/>
    </row>
    <row r="771" spans="1:14" ht="15.75">
      <c r="A771" s="10"/>
      <c r="B771" s="273">
        <v>500</v>
      </c>
      <c r="C771" s="1773" t="s">
        <v>199</v>
      </c>
      <c r="D771" s="1774"/>
      <c r="E771" s="274">
        <f aca="true" t="shared" si="177" ref="E771:L771">SUM(E772:E778)</f>
        <v>117</v>
      </c>
      <c r="F771" s="275">
        <f t="shared" si="177"/>
        <v>0</v>
      </c>
      <c r="G771" s="276">
        <f t="shared" si="177"/>
        <v>117</v>
      </c>
      <c r="H771" s="277">
        <f>SUM(H772:H778)</f>
        <v>0</v>
      </c>
      <c r="I771" s="275">
        <f t="shared" si="177"/>
        <v>0</v>
      </c>
      <c r="J771" s="276">
        <f t="shared" si="177"/>
        <v>117</v>
      </c>
      <c r="K771" s="277">
        <f t="shared" si="177"/>
        <v>0</v>
      </c>
      <c r="L771" s="274">
        <f t="shared" si="177"/>
        <v>117</v>
      </c>
      <c r="M771" s="12">
        <f t="shared" si="175"/>
        <v>1</v>
      </c>
      <c r="N771" s="13"/>
    </row>
    <row r="772" spans="1:14" ht="18" customHeight="1">
      <c r="A772" s="10"/>
      <c r="B772" s="292"/>
      <c r="C772" s="303">
        <v>551</v>
      </c>
      <c r="D772" s="304" t="s">
        <v>200</v>
      </c>
      <c r="E772" s="282">
        <f aca="true" t="shared" si="178" ref="E772:E779">F772+G772+H772</f>
        <v>69</v>
      </c>
      <c r="F772" s="152">
        <v>0</v>
      </c>
      <c r="G772" s="153">
        <v>69</v>
      </c>
      <c r="H772" s="1421">
        <v>0</v>
      </c>
      <c r="I772" s="152">
        <v>0</v>
      </c>
      <c r="J772" s="153">
        <v>69</v>
      </c>
      <c r="K772" s="1421">
        <v>0</v>
      </c>
      <c r="L772" s="282">
        <f aca="true" t="shared" si="179" ref="L772:L779">I772+J772+K772</f>
        <v>69</v>
      </c>
      <c r="M772" s="12">
        <f t="shared" si="175"/>
        <v>1</v>
      </c>
      <c r="N772" s="13"/>
    </row>
    <row r="773" spans="1:14" ht="15.75">
      <c r="A773" s="10"/>
      <c r="B773" s="292"/>
      <c r="C773" s="305">
        <v>552</v>
      </c>
      <c r="D773" s="306" t="s">
        <v>928</v>
      </c>
      <c r="E773" s="296">
        <f t="shared" si="178"/>
        <v>0</v>
      </c>
      <c r="F773" s="158"/>
      <c r="G773" s="159"/>
      <c r="H773" s="1426"/>
      <c r="I773" s="158"/>
      <c r="J773" s="159"/>
      <c r="K773" s="1426"/>
      <c r="L773" s="296">
        <f t="shared" si="179"/>
        <v>0</v>
      </c>
      <c r="M773" s="12">
        <f t="shared" si="175"/>
      </c>
      <c r="N773" s="13"/>
    </row>
    <row r="774" spans="1:14" ht="15.75">
      <c r="A774" s="10"/>
      <c r="B774" s="307"/>
      <c r="C774" s="305">
        <v>558</v>
      </c>
      <c r="D774" s="308" t="s">
        <v>889</v>
      </c>
      <c r="E774" s="296">
        <f>F774+G774+H774</f>
        <v>0</v>
      </c>
      <c r="F774" s="490">
        <v>0</v>
      </c>
      <c r="G774" s="491">
        <v>0</v>
      </c>
      <c r="H774" s="160">
        <v>0</v>
      </c>
      <c r="I774" s="490">
        <v>0</v>
      </c>
      <c r="J774" s="491">
        <v>0</v>
      </c>
      <c r="K774" s="160">
        <v>0</v>
      </c>
      <c r="L774" s="296">
        <f>I774+J774+K774</f>
        <v>0</v>
      </c>
      <c r="M774" s="12">
        <f t="shared" si="175"/>
      </c>
      <c r="N774" s="13"/>
    </row>
    <row r="775" spans="1:14" ht="15.75">
      <c r="A775" s="10"/>
      <c r="B775" s="307"/>
      <c r="C775" s="305">
        <v>560</v>
      </c>
      <c r="D775" s="308" t="s">
        <v>201</v>
      </c>
      <c r="E775" s="296">
        <f t="shared" si="178"/>
        <v>30</v>
      </c>
      <c r="F775" s="158">
        <v>0</v>
      </c>
      <c r="G775" s="159">
        <v>30</v>
      </c>
      <c r="H775" s="1426">
        <v>0</v>
      </c>
      <c r="I775" s="158">
        <v>0</v>
      </c>
      <c r="J775" s="159">
        <v>30</v>
      </c>
      <c r="K775" s="1426">
        <v>0</v>
      </c>
      <c r="L775" s="296">
        <f t="shared" si="179"/>
        <v>30</v>
      </c>
      <c r="M775" s="12">
        <f t="shared" si="175"/>
        <v>1</v>
      </c>
      <c r="N775" s="13"/>
    </row>
    <row r="776" spans="1:14" ht="15.75">
      <c r="A776" s="10"/>
      <c r="B776" s="307"/>
      <c r="C776" s="305">
        <v>580</v>
      </c>
      <c r="D776" s="306" t="s">
        <v>202</v>
      </c>
      <c r="E776" s="296">
        <f t="shared" si="178"/>
        <v>18</v>
      </c>
      <c r="F776" s="158">
        <v>0</v>
      </c>
      <c r="G776" s="159">
        <v>18</v>
      </c>
      <c r="H776" s="1426">
        <v>0</v>
      </c>
      <c r="I776" s="158">
        <v>0</v>
      </c>
      <c r="J776" s="159">
        <v>18</v>
      </c>
      <c r="K776" s="1426">
        <v>0</v>
      </c>
      <c r="L776" s="296">
        <f t="shared" si="179"/>
        <v>18</v>
      </c>
      <c r="M776" s="12">
        <f t="shared" si="175"/>
        <v>1</v>
      </c>
      <c r="N776" s="13"/>
    </row>
    <row r="777" spans="1:14" ht="30">
      <c r="A777" s="10"/>
      <c r="B777" s="292"/>
      <c r="C777" s="305">
        <v>588</v>
      </c>
      <c r="D777" s="306" t="s">
        <v>891</v>
      </c>
      <c r="E777" s="296">
        <f>F777+G777+H777</f>
        <v>0</v>
      </c>
      <c r="F777" s="490">
        <v>0</v>
      </c>
      <c r="G777" s="491">
        <v>0</v>
      </c>
      <c r="H777" s="160">
        <v>0</v>
      </c>
      <c r="I777" s="490">
        <v>0</v>
      </c>
      <c r="J777" s="491">
        <v>0</v>
      </c>
      <c r="K777" s="160">
        <v>0</v>
      </c>
      <c r="L777" s="296">
        <f>I777+J777+K777</f>
        <v>0</v>
      </c>
      <c r="M777" s="12">
        <f t="shared" si="175"/>
      </c>
      <c r="N777" s="13"/>
    </row>
    <row r="778" spans="1:14" ht="31.5">
      <c r="A778" s="22">
        <v>5</v>
      </c>
      <c r="B778" s="292"/>
      <c r="C778" s="309">
        <v>590</v>
      </c>
      <c r="D778" s="310" t="s">
        <v>203</v>
      </c>
      <c r="E778" s="288">
        <f t="shared" si="178"/>
        <v>0</v>
      </c>
      <c r="F778" s="173"/>
      <c r="G778" s="174"/>
      <c r="H778" s="1427"/>
      <c r="I778" s="173"/>
      <c r="J778" s="174"/>
      <c r="K778" s="1427"/>
      <c r="L778" s="288">
        <f t="shared" si="179"/>
        <v>0</v>
      </c>
      <c r="M778" s="12">
        <f t="shared" si="175"/>
      </c>
      <c r="N778" s="13"/>
    </row>
    <row r="779" spans="1:14" ht="15.75">
      <c r="A779" s="23">
        <v>10</v>
      </c>
      <c r="B779" s="273">
        <v>800</v>
      </c>
      <c r="C779" s="1775" t="s">
        <v>204</v>
      </c>
      <c r="D779" s="1776"/>
      <c r="E779" s="311">
        <f t="shared" si="178"/>
        <v>0</v>
      </c>
      <c r="F779" s="1428"/>
      <c r="G779" s="1429"/>
      <c r="H779" s="1430"/>
      <c r="I779" s="1428"/>
      <c r="J779" s="1429"/>
      <c r="K779" s="1430"/>
      <c r="L779" s="311">
        <f t="shared" si="179"/>
        <v>0</v>
      </c>
      <c r="M779" s="12">
        <f t="shared" si="175"/>
      </c>
      <c r="N779" s="13"/>
    </row>
    <row r="780" spans="1:14" ht="15.75">
      <c r="A780" s="23">
        <v>15</v>
      </c>
      <c r="B780" s="273">
        <v>1000</v>
      </c>
      <c r="C780" s="1763" t="s">
        <v>205</v>
      </c>
      <c r="D780" s="1764"/>
      <c r="E780" s="311">
        <f aca="true" t="shared" si="180" ref="E780:L780">SUM(E781:E797)</f>
        <v>258465</v>
      </c>
      <c r="F780" s="275">
        <f t="shared" si="180"/>
        <v>0</v>
      </c>
      <c r="G780" s="276">
        <f t="shared" si="180"/>
        <v>258465</v>
      </c>
      <c r="H780" s="277">
        <f>SUM(H781:H797)</f>
        <v>0</v>
      </c>
      <c r="I780" s="275">
        <f t="shared" si="180"/>
        <v>0</v>
      </c>
      <c r="J780" s="276">
        <f t="shared" si="180"/>
        <v>11920</v>
      </c>
      <c r="K780" s="277">
        <f t="shared" si="180"/>
        <v>0</v>
      </c>
      <c r="L780" s="311">
        <f t="shared" si="180"/>
        <v>11920</v>
      </c>
      <c r="M780" s="12">
        <f t="shared" si="175"/>
        <v>1</v>
      </c>
      <c r="N780" s="13"/>
    </row>
    <row r="781" spans="1:14" ht="15.75">
      <c r="A781" s="22">
        <v>35</v>
      </c>
      <c r="B781" s="293"/>
      <c r="C781" s="280">
        <v>1011</v>
      </c>
      <c r="D781" s="312" t="s">
        <v>206</v>
      </c>
      <c r="E781" s="282">
        <f aca="true" t="shared" si="181" ref="E781:E797">F781+G781+H781</f>
        <v>15547</v>
      </c>
      <c r="F781" s="152">
        <v>0</v>
      </c>
      <c r="G781" s="153">
        <v>15547</v>
      </c>
      <c r="H781" s="1421">
        <v>0</v>
      </c>
      <c r="I781" s="152">
        <v>0</v>
      </c>
      <c r="J781" s="153">
        <v>11827</v>
      </c>
      <c r="K781" s="1421">
        <v>0</v>
      </c>
      <c r="L781" s="282">
        <f aca="true" t="shared" si="182" ref="L781:L797">I781+J781+K781</f>
        <v>11827</v>
      </c>
      <c r="M781" s="12">
        <f t="shared" si="175"/>
        <v>1</v>
      </c>
      <c r="N781" s="13"/>
    </row>
    <row r="782" spans="1:14" ht="15.75">
      <c r="A782" s="23">
        <v>40</v>
      </c>
      <c r="B782" s="293"/>
      <c r="C782" s="294">
        <v>1012</v>
      </c>
      <c r="D782" s="295" t="s">
        <v>207</v>
      </c>
      <c r="E782" s="296">
        <f t="shared" si="181"/>
        <v>0</v>
      </c>
      <c r="F782" s="158"/>
      <c r="G782" s="159"/>
      <c r="H782" s="1426"/>
      <c r="I782" s="158"/>
      <c r="J782" s="159"/>
      <c r="K782" s="1426"/>
      <c r="L782" s="296">
        <f t="shared" si="182"/>
        <v>0</v>
      </c>
      <c r="M782" s="12">
        <f t="shared" si="175"/>
      </c>
      <c r="N782" s="13"/>
    </row>
    <row r="783" spans="1:14" ht="15.75">
      <c r="A783" s="23">
        <v>45</v>
      </c>
      <c r="B783" s="293"/>
      <c r="C783" s="294">
        <v>1013</v>
      </c>
      <c r="D783" s="295" t="s">
        <v>208</v>
      </c>
      <c r="E783" s="296">
        <f t="shared" si="181"/>
        <v>0</v>
      </c>
      <c r="F783" s="158"/>
      <c r="G783" s="159"/>
      <c r="H783" s="1426"/>
      <c r="I783" s="158"/>
      <c r="J783" s="159"/>
      <c r="K783" s="1426"/>
      <c r="L783" s="296">
        <f t="shared" si="182"/>
        <v>0</v>
      </c>
      <c r="M783" s="12">
        <f t="shared" si="175"/>
      </c>
      <c r="N783" s="13"/>
    </row>
    <row r="784" spans="1:14" ht="15.75">
      <c r="A784" s="23">
        <v>50</v>
      </c>
      <c r="B784" s="293"/>
      <c r="C784" s="294">
        <v>1014</v>
      </c>
      <c r="D784" s="295" t="s">
        <v>209</v>
      </c>
      <c r="E784" s="296">
        <f t="shared" si="181"/>
        <v>0</v>
      </c>
      <c r="F784" s="158"/>
      <c r="G784" s="159"/>
      <c r="H784" s="1426"/>
      <c r="I784" s="158"/>
      <c r="J784" s="159"/>
      <c r="K784" s="1426"/>
      <c r="L784" s="296">
        <f t="shared" si="182"/>
        <v>0</v>
      </c>
      <c r="M784" s="12">
        <f t="shared" si="175"/>
      </c>
      <c r="N784" s="13"/>
    </row>
    <row r="785" spans="1:14" ht="15.75">
      <c r="A785" s="23">
        <v>55</v>
      </c>
      <c r="B785" s="293"/>
      <c r="C785" s="294">
        <v>1015</v>
      </c>
      <c r="D785" s="295" t="s">
        <v>210</v>
      </c>
      <c r="E785" s="296">
        <f t="shared" si="181"/>
        <v>93</v>
      </c>
      <c r="F785" s="158">
        <v>0</v>
      </c>
      <c r="G785" s="159">
        <v>93</v>
      </c>
      <c r="H785" s="1426">
        <v>0</v>
      </c>
      <c r="I785" s="158">
        <v>0</v>
      </c>
      <c r="J785" s="159">
        <v>93</v>
      </c>
      <c r="K785" s="1426">
        <v>0</v>
      </c>
      <c r="L785" s="296">
        <f t="shared" si="182"/>
        <v>93</v>
      </c>
      <c r="M785" s="12">
        <f t="shared" si="175"/>
        <v>1</v>
      </c>
      <c r="N785" s="13"/>
    </row>
    <row r="786" spans="1:14" ht="15.75">
      <c r="A786" s="23">
        <v>60</v>
      </c>
      <c r="B786" s="293"/>
      <c r="C786" s="313">
        <v>1016</v>
      </c>
      <c r="D786" s="314" t="s">
        <v>211</v>
      </c>
      <c r="E786" s="315">
        <f t="shared" si="181"/>
        <v>0</v>
      </c>
      <c r="F786" s="164"/>
      <c r="G786" s="165"/>
      <c r="H786" s="1422"/>
      <c r="I786" s="164"/>
      <c r="J786" s="165"/>
      <c r="K786" s="1422"/>
      <c r="L786" s="315">
        <f t="shared" si="182"/>
        <v>0</v>
      </c>
      <c r="M786" s="12">
        <f t="shared" si="175"/>
      </c>
      <c r="N786" s="13"/>
    </row>
    <row r="787" spans="1:14" ht="15.75">
      <c r="A787" s="22">
        <v>65</v>
      </c>
      <c r="B787" s="279"/>
      <c r="C787" s="319">
        <v>1020</v>
      </c>
      <c r="D787" s="320" t="s">
        <v>212</v>
      </c>
      <c r="E787" s="321">
        <f t="shared" si="181"/>
        <v>242825</v>
      </c>
      <c r="F787" s="455">
        <v>0</v>
      </c>
      <c r="G787" s="456">
        <v>242825</v>
      </c>
      <c r="H787" s="1434">
        <v>0</v>
      </c>
      <c r="I787" s="455">
        <v>0</v>
      </c>
      <c r="J787" s="456">
        <v>0</v>
      </c>
      <c r="K787" s="1434">
        <v>0</v>
      </c>
      <c r="L787" s="321">
        <f t="shared" si="182"/>
        <v>0</v>
      </c>
      <c r="M787" s="12">
        <f t="shared" si="175"/>
        <v>1</v>
      </c>
      <c r="N787" s="13"/>
    </row>
    <row r="788" spans="1:14" ht="15.75">
      <c r="A788" s="23">
        <v>70</v>
      </c>
      <c r="B788" s="293"/>
      <c r="C788" s="325">
        <v>1030</v>
      </c>
      <c r="D788" s="326" t="s">
        <v>213</v>
      </c>
      <c r="E788" s="327">
        <f t="shared" si="181"/>
        <v>0</v>
      </c>
      <c r="F788" s="450"/>
      <c r="G788" s="451"/>
      <c r="H788" s="1431"/>
      <c r="I788" s="450"/>
      <c r="J788" s="451"/>
      <c r="K788" s="1431"/>
      <c r="L788" s="327">
        <f t="shared" si="182"/>
        <v>0</v>
      </c>
      <c r="M788" s="12">
        <f t="shared" si="175"/>
      </c>
      <c r="N788" s="13"/>
    </row>
    <row r="789" spans="1:14" ht="15.75">
      <c r="A789" s="23">
        <v>75</v>
      </c>
      <c r="B789" s="293"/>
      <c r="C789" s="319">
        <v>1051</v>
      </c>
      <c r="D789" s="332" t="s">
        <v>214</v>
      </c>
      <c r="E789" s="321">
        <f t="shared" si="181"/>
        <v>0</v>
      </c>
      <c r="F789" s="455"/>
      <c r="G789" s="456"/>
      <c r="H789" s="1434"/>
      <c r="I789" s="455"/>
      <c r="J789" s="456"/>
      <c r="K789" s="1434"/>
      <c r="L789" s="321">
        <f t="shared" si="182"/>
        <v>0</v>
      </c>
      <c r="M789" s="12">
        <f t="shared" si="175"/>
      </c>
      <c r="N789" s="13"/>
    </row>
    <row r="790" spans="1:14" ht="15.75">
      <c r="A790" s="23">
        <v>80</v>
      </c>
      <c r="B790" s="293"/>
      <c r="C790" s="294">
        <v>1052</v>
      </c>
      <c r="D790" s="295" t="s">
        <v>215</v>
      </c>
      <c r="E790" s="296">
        <f t="shared" si="181"/>
        <v>0</v>
      </c>
      <c r="F790" s="158"/>
      <c r="G790" s="159"/>
      <c r="H790" s="1426"/>
      <c r="I790" s="158"/>
      <c r="J790" s="159"/>
      <c r="K790" s="1426"/>
      <c r="L790" s="296">
        <f t="shared" si="182"/>
        <v>0</v>
      </c>
      <c r="M790" s="12">
        <f t="shared" si="175"/>
      </c>
      <c r="N790" s="13"/>
    </row>
    <row r="791" spans="1:14" ht="15.75">
      <c r="A791" s="23">
        <v>80</v>
      </c>
      <c r="B791" s="293"/>
      <c r="C791" s="325">
        <v>1053</v>
      </c>
      <c r="D791" s="326" t="s">
        <v>892</v>
      </c>
      <c r="E791" s="327">
        <f t="shared" si="181"/>
        <v>0</v>
      </c>
      <c r="F791" s="450"/>
      <c r="G791" s="451"/>
      <c r="H791" s="1431"/>
      <c r="I791" s="450"/>
      <c r="J791" s="451"/>
      <c r="K791" s="1431"/>
      <c r="L791" s="327">
        <f t="shared" si="182"/>
        <v>0</v>
      </c>
      <c r="M791" s="12">
        <f t="shared" si="175"/>
      </c>
      <c r="N791" s="13"/>
    </row>
    <row r="792" spans="1:14" ht="15.75">
      <c r="A792" s="23">
        <v>85</v>
      </c>
      <c r="B792" s="293"/>
      <c r="C792" s="319">
        <v>1062</v>
      </c>
      <c r="D792" s="320" t="s">
        <v>216</v>
      </c>
      <c r="E792" s="321">
        <f t="shared" si="181"/>
        <v>0</v>
      </c>
      <c r="F792" s="455"/>
      <c r="G792" s="456"/>
      <c r="H792" s="1434"/>
      <c r="I792" s="455"/>
      <c r="J792" s="456"/>
      <c r="K792" s="1434"/>
      <c r="L792" s="321">
        <f t="shared" si="182"/>
        <v>0</v>
      </c>
      <c r="M792" s="12">
        <f t="shared" si="175"/>
      </c>
      <c r="N792" s="13"/>
    </row>
    <row r="793" spans="1:14" ht="15.75">
      <c r="A793" s="23">
        <v>90</v>
      </c>
      <c r="B793" s="293"/>
      <c r="C793" s="325">
        <v>1063</v>
      </c>
      <c r="D793" s="333" t="s">
        <v>818</v>
      </c>
      <c r="E793" s="327">
        <f t="shared" si="181"/>
        <v>0</v>
      </c>
      <c r="F793" s="450"/>
      <c r="G793" s="451"/>
      <c r="H793" s="1431"/>
      <c r="I793" s="450"/>
      <c r="J793" s="451"/>
      <c r="K793" s="1431"/>
      <c r="L793" s="327">
        <f t="shared" si="182"/>
        <v>0</v>
      </c>
      <c r="M793" s="12">
        <f t="shared" si="175"/>
      </c>
      <c r="N793" s="13"/>
    </row>
    <row r="794" spans="1:14" ht="15.75">
      <c r="A794" s="23">
        <v>90</v>
      </c>
      <c r="B794" s="293"/>
      <c r="C794" s="334">
        <v>1069</v>
      </c>
      <c r="D794" s="335" t="s">
        <v>217</v>
      </c>
      <c r="E794" s="336">
        <f t="shared" si="181"/>
        <v>0</v>
      </c>
      <c r="F794" s="601"/>
      <c r="G794" s="602"/>
      <c r="H794" s="1433"/>
      <c r="I794" s="601"/>
      <c r="J794" s="602"/>
      <c r="K794" s="1433"/>
      <c r="L794" s="336">
        <f t="shared" si="182"/>
        <v>0</v>
      </c>
      <c r="M794" s="12">
        <f t="shared" si="175"/>
      </c>
      <c r="N794" s="13"/>
    </row>
    <row r="795" spans="1:14" ht="15.75">
      <c r="A795" s="22">
        <v>115</v>
      </c>
      <c r="B795" s="279"/>
      <c r="C795" s="319">
        <v>1091</v>
      </c>
      <c r="D795" s="332" t="s">
        <v>929</v>
      </c>
      <c r="E795" s="321">
        <f t="shared" si="181"/>
        <v>0</v>
      </c>
      <c r="F795" s="455"/>
      <c r="G795" s="456"/>
      <c r="H795" s="1434"/>
      <c r="I795" s="455"/>
      <c r="J795" s="456"/>
      <c r="K795" s="1434"/>
      <c r="L795" s="321">
        <f t="shared" si="182"/>
        <v>0</v>
      </c>
      <c r="M795" s="12">
        <f t="shared" si="175"/>
      </c>
      <c r="N795" s="13"/>
    </row>
    <row r="796" spans="1:14" ht="15.75">
      <c r="A796" s="22">
        <v>125</v>
      </c>
      <c r="B796" s="293"/>
      <c r="C796" s="294">
        <v>1092</v>
      </c>
      <c r="D796" s="295" t="s">
        <v>312</v>
      </c>
      <c r="E796" s="296">
        <f t="shared" si="181"/>
        <v>0</v>
      </c>
      <c r="F796" s="158"/>
      <c r="G796" s="159"/>
      <c r="H796" s="1426"/>
      <c r="I796" s="158"/>
      <c r="J796" s="159"/>
      <c r="K796" s="1426"/>
      <c r="L796" s="296">
        <f t="shared" si="182"/>
        <v>0</v>
      </c>
      <c r="M796" s="12">
        <f t="shared" si="175"/>
      </c>
      <c r="N796" s="13"/>
    </row>
    <row r="797" spans="1:14" ht="15.75">
      <c r="A797" s="23">
        <v>130</v>
      </c>
      <c r="B797" s="293"/>
      <c r="C797" s="286">
        <v>1098</v>
      </c>
      <c r="D797" s="340" t="s">
        <v>218</v>
      </c>
      <c r="E797" s="288">
        <f t="shared" si="181"/>
        <v>0</v>
      </c>
      <c r="F797" s="173"/>
      <c r="G797" s="174"/>
      <c r="H797" s="1427"/>
      <c r="I797" s="173"/>
      <c r="J797" s="174"/>
      <c r="K797" s="1427"/>
      <c r="L797" s="288">
        <f t="shared" si="182"/>
        <v>0</v>
      </c>
      <c r="M797" s="12">
        <f t="shared" si="175"/>
      </c>
      <c r="N797" s="13"/>
    </row>
    <row r="798" spans="1:14" ht="15.75">
      <c r="A798" s="23">
        <v>135</v>
      </c>
      <c r="B798" s="273">
        <v>1900</v>
      </c>
      <c r="C798" s="1757" t="s">
        <v>279</v>
      </c>
      <c r="D798" s="1758"/>
      <c r="E798" s="311">
        <f aca="true" t="shared" si="183" ref="E798:L798">SUM(E799:E801)</f>
        <v>0</v>
      </c>
      <c r="F798" s="275">
        <f t="shared" si="183"/>
        <v>0</v>
      </c>
      <c r="G798" s="276">
        <f t="shared" si="183"/>
        <v>0</v>
      </c>
      <c r="H798" s="277">
        <f>SUM(H799:H801)</f>
        <v>0</v>
      </c>
      <c r="I798" s="275">
        <f t="shared" si="183"/>
        <v>0</v>
      </c>
      <c r="J798" s="276">
        <f t="shared" si="183"/>
        <v>0</v>
      </c>
      <c r="K798" s="277">
        <f t="shared" si="183"/>
        <v>0</v>
      </c>
      <c r="L798" s="311">
        <f t="shared" si="183"/>
        <v>0</v>
      </c>
      <c r="M798" s="12">
        <f t="shared" si="175"/>
      </c>
      <c r="N798" s="13"/>
    </row>
    <row r="799" spans="1:14" ht="31.5">
      <c r="A799" s="23">
        <v>140</v>
      </c>
      <c r="B799" s="293"/>
      <c r="C799" s="280">
        <v>1901</v>
      </c>
      <c r="D799" s="341" t="s">
        <v>930</v>
      </c>
      <c r="E799" s="282">
        <f>F799+G799+H799</f>
        <v>0</v>
      </c>
      <c r="F799" s="152"/>
      <c r="G799" s="153"/>
      <c r="H799" s="1421"/>
      <c r="I799" s="152"/>
      <c r="J799" s="153"/>
      <c r="K799" s="1421"/>
      <c r="L799" s="282">
        <f>I799+J799+K799</f>
        <v>0</v>
      </c>
      <c r="M799" s="12">
        <f t="shared" si="175"/>
      </c>
      <c r="N799" s="13"/>
    </row>
    <row r="800" spans="1:14" ht="31.5">
      <c r="A800" s="23">
        <v>145</v>
      </c>
      <c r="B800" s="342"/>
      <c r="C800" s="294">
        <v>1981</v>
      </c>
      <c r="D800" s="343" t="s">
        <v>931</v>
      </c>
      <c r="E800" s="296">
        <f>F800+G800+H800</f>
        <v>0</v>
      </c>
      <c r="F800" s="158"/>
      <c r="G800" s="159"/>
      <c r="H800" s="1426"/>
      <c r="I800" s="158"/>
      <c r="J800" s="159"/>
      <c r="K800" s="1426"/>
      <c r="L800" s="296">
        <f>I800+J800+K800</f>
        <v>0</v>
      </c>
      <c r="M800" s="12">
        <f t="shared" si="175"/>
      </c>
      <c r="N800" s="13"/>
    </row>
    <row r="801" spans="1:14" ht="31.5">
      <c r="A801" s="23">
        <v>150</v>
      </c>
      <c r="B801" s="293"/>
      <c r="C801" s="286">
        <v>1991</v>
      </c>
      <c r="D801" s="344" t="s">
        <v>932</v>
      </c>
      <c r="E801" s="288">
        <f>F801+G801+H801</f>
        <v>0</v>
      </c>
      <c r="F801" s="173"/>
      <c r="G801" s="174"/>
      <c r="H801" s="1427"/>
      <c r="I801" s="173"/>
      <c r="J801" s="174"/>
      <c r="K801" s="1427"/>
      <c r="L801" s="288">
        <f>I801+J801+K801</f>
        <v>0</v>
      </c>
      <c r="M801" s="12">
        <f t="shared" si="175"/>
      </c>
      <c r="N801" s="13"/>
    </row>
    <row r="802" spans="1:14" ht="15.75">
      <c r="A802" s="23">
        <v>155</v>
      </c>
      <c r="B802" s="273">
        <v>2100</v>
      </c>
      <c r="C802" s="1757" t="s">
        <v>739</v>
      </c>
      <c r="D802" s="1758"/>
      <c r="E802" s="311">
        <f aca="true" t="shared" si="184" ref="E802:L802">SUM(E803:E807)</f>
        <v>0</v>
      </c>
      <c r="F802" s="275">
        <f t="shared" si="184"/>
        <v>0</v>
      </c>
      <c r="G802" s="276">
        <f t="shared" si="184"/>
        <v>0</v>
      </c>
      <c r="H802" s="277">
        <f>SUM(H803:H807)</f>
        <v>0</v>
      </c>
      <c r="I802" s="275">
        <f t="shared" si="184"/>
        <v>0</v>
      </c>
      <c r="J802" s="276">
        <f t="shared" si="184"/>
        <v>0</v>
      </c>
      <c r="K802" s="277">
        <f t="shared" si="184"/>
        <v>0</v>
      </c>
      <c r="L802" s="311">
        <f t="shared" si="184"/>
        <v>0</v>
      </c>
      <c r="M802" s="12">
        <f t="shared" si="175"/>
      </c>
      <c r="N802" s="13"/>
    </row>
    <row r="803" spans="1:14" ht="15.75">
      <c r="A803" s="23">
        <v>160</v>
      </c>
      <c r="B803" s="293"/>
      <c r="C803" s="280">
        <v>2110</v>
      </c>
      <c r="D803" s="345" t="s">
        <v>219</v>
      </c>
      <c r="E803" s="282">
        <f>F803+G803+H803</f>
        <v>0</v>
      </c>
      <c r="F803" s="152"/>
      <c r="G803" s="153"/>
      <c r="H803" s="1421"/>
      <c r="I803" s="152"/>
      <c r="J803" s="153"/>
      <c r="K803" s="1421"/>
      <c r="L803" s="282">
        <f>I803+J803+K803</f>
        <v>0</v>
      </c>
      <c r="M803" s="12">
        <f t="shared" si="175"/>
      </c>
      <c r="N803" s="13"/>
    </row>
    <row r="804" spans="1:14" ht="15.75">
      <c r="A804" s="23">
        <v>165</v>
      </c>
      <c r="B804" s="342"/>
      <c r="C804" s="294">
        <v>2120</v>
      </c>
      <c r="D804" s="301" t="s">
        <v>220</v>
      </c>
      <c r="E804" s="296">
        <f>F804+G804+H804</f>
        <v>0</v>
      </c>
      <c r="F804" s="158"/>
      <c r="G804" s="159"/>
      <c r="H804" s="1426"/>
      <c r="I804" s="158"/>
      <c r="J804" s="159"/>
      <c r="K804" s="1426"/>
      <c r="L804" s="296">
        <f>I804+J804+K804</f>
        <v>0</v>
      </c>
      <c r="M804" s="12">
        <f t="shared" si="175"/>
      </c>
      <c r="N804" s="13"/>
    </row>
    <row r="805" spans="1:14" ht="15.75">
      <c r="A805" s="23">
        <v>175</v>
      </c>
      <c r="B805" s="342"/>
      <c r="C805" s="294">
        <v>2125</v>
      </c>
      <c r="D805" s="301" t="s">
        <v>221</v>
      </c>
      <c r="E805" s="296">
        <f>F805+G805+H805</f>
        <v>0</v>
      </c>
      <c r="F805" s="490">
        <v>0</v>
      </c>
      <c r="G805" s="491">
        <v>0</v>
      </c>
      <c r="H805" s="160">
        <v>0</v>
      </c>
      <c r="I805" s="490">
        <v>0</v>
      </c>
      <c r="J805" s="491">
        <v>0</v>
      </c>
      <c r="K805" s="160">
        <v>0</v>
      </c>
      <c r="L805" s="296">
        <f>I805+J805+K805</f>
        <v>0</v>
      </c>
      <c r="M805" s="12">
        <f t="shared" si="175"/>
      </c>
      <c r="N805" s="13"/>
    </row>
    <row r="806" spans="1:14" ht="15.75">
      <c r="A806" s="23">
        <v>180</v>
      </c>
      <c r="B806" s="292"/>
      <c r="C806" s="294">
        <v>2140</v>
      </c>
      <c r="D806" s="301" t="s">
        <v>222</v>
      </c>
      <c r="E806" s="296">
        <f>F806+G806+H806</f>
        <v>0</v>
      </c>
      <c r="F806" s="490">
        <v>0</v>
      </c>
      <c r="G806" s="491">
        <v>0</v>
      </c>
      <c r="H806" s="160">
        <v>0</v>
      </c>
      <c r="I806" s="490">
        <v>0</v>
      </c>
      <c r="J806" s="491">
        <v>0</v>
      </c>
      <c r="K806" s="160">
        <v>0</v>
      </c>
      <c r="L806" s="296">
        <f>I806+J806+K806</f>
        <v>0</v>
      </c>
      <c r="M806" s="12">
        <f t="shared" si="175"/>
      </c>
      <c r="N806" s="13"/>
    </row>
    <row r="807" spans="1:14" ht="15.75">
      <c r="A807" s="23">
        <v>185</v>
      </c>
      <c r="B807" s="293"/>
      <c r="C807" s="286">
        <v>2190</v>
      </c>
      <c r="D807" s="346" t="s">
        <v>223</v>
      </c>
      <c r="E807" s="288">
        <f>F807+G807+H807</f>
        <v>0</v>
      </c>
      <c r="F807" s="173"/>
      <c r="G807" s="174"/>
      <c r="H807" s="1427"/>
      <c r="I807" s="173"/>
      <c r="J807" s="174"/>
      <c r="K807" s="1427"/>
      <c r="L807" s="288">
        <f>I807+J807+K807</f>
        <v>0</v>
      </c>
      <c r="M807" s="12">
        <f t="shared" si="175"/>
      </c>
      <c r="N807" s="13"/>
    </row>
    <row r="808" spans="1:14" ht="15.75">
      <c r="A808" s="23">
        <v>190</v>
      </c>
      <c r="B808" s="273">
        <v>2200</v>
      </c>
      <c r="C808" s="1757" t="s">
        <v>224</v>
      </c>
      <c r="D808" s="1758"/>
      <c r="E808" s="311">
        <f aca="true" t="shared" si="185" ref="E808:L808">SUM(E809:E810)</f>
        <v>0</v>
      </c>
      <c r="F808" s="275">
        <f t="shared" si="185"/>
        <v>0</v>
      </c>
      <c r="G808" s="276">
        <f t="shared" si="185"/>
        <v>0</v>
      </c>
      <c r="H808" s="277">
        <f>SUM(H809:H810)</f>
        <v>0</v>
      </c>
      <c r="I808" s="275">
        <f t="shared" si="185"/>
        <v>0</v>
      </c>
      <c r="J808" s="276">
        <f t="shared" si="185"/>
        <v>0</v>
      </c>
      <c r="K808" s="277">
        <f t="shared" si="185"/>
        <v>0</v>
      </c>
      <c r="L808" s="311">
        <f t="shared" si="185"/>
        <v>0</v>
      </c>
      <c r="M808" s="12">
        <f t="shared" si="175"/>
      </c>
      <c r="N808" s="13"/>
    </row>
    <row r="809" spans="1:14" ht="15.75">
      <c r="A809" s="23">
        <v>200</v>
      </c>
      <c r="B809" s="293"/>
      <c r="C809" s="280">
        <v>2221</v>
      </c>
      <c r="D809" s="281" t="s">
        <v>313</v>
      </c>
      <c r="E809" s="282">
        <f aca="true" t="shared" si="186" ref="E809:E814">F809+G809+H809</f>
        <v>0</v>
      </c>
      <c r="F809" s="152"/>
      <c r="G809" s="153"/>
      <c r="H809" s="1421"/>
      <c r="I809" s="152"/>
      <c r="J809" s="153"/>
      <c r="K809" s="1421"/>
      <c r="L809" s="282">
        <f aca="true" t="shared" si="187" ref="L809:L814">I809+J809+K809</f>
        <v>0</v>
      </c>
      <c r="M809" s="12">
        <f t="shared" si="175"/>
      </c>
      <c r="N809" s="13"/>
    </row>
    <row r="810" spans="1:14" ht="15.75">
      <c r="A810" s="23">
        <v>200</v>
      </c>
      <c r="B810" s="293"/>
      <c r="C810" s="286">
        <v>2224</v>
      </c>
      <c r="D810" s="287" t="s">
        <v>225</v>
      </c>
      <c r="E810" s="288">
        <f t="shared" si="186"/>
        <v>0</v>
      </c>
      <c r="F810" s="173"/>
      <c r="G810" s="174"/>
      <c r="H810" s="1427"/>
      <c r="I810" s="173"/>
      <c r="J810" s="174"/>
      <c r="K810" s="1427"/>
      <c r="L810" s="288">
        <f t="shared" si="187"/>
        <v>0</v>
      </c>
      <c r="M810" s="12">
        <f t="shared" si="175"/>
      </c>
      <c r="N810" s="13"/>
    </row>
    <row r="811" spans="1:14" ht="15.75">
      <c r="A811" s="23">
        <v>205</v>
      </c>
      <c r="B811" s="273">
        <v>2500</v>
      </c>
      <c r="C811" s="1757" t="s">
        <v>226</v>
      </c>
      <c r="D811" s="1758"/>
      <c r="E811" s="311">
        <f t="shared" si="186"/>
        <v>0</v>
      </c>
      <c r="F811" s="1428"/>
      <c r="G811" s="1429"/>
      <c r="H811" s="1430"/>
      <c r="I811" s="1428"/>
      <c r="J811" s="1429"/>
      <c r="K811" s="1430"/>
      <c r="L811" s="311">
        <f t="shared" si="187"/>
        <v>0</v>
      </c>
      <c r="M811" s="12">
        <f t="shared" si="175"/>
      </c>
      <c r="N811" s="13"/>
    </row>
    <row r="812" spans="1:14" ht="15.75">
      <c r="A812" s="23">
        <v>210</v>
      </c>
      <c r="B812" s="273">
        <v>2600</v>
      </c>
      <c r="C812" s="1761" t="s">
        <v>227</v>
      </c>
      <c r="D812" s="1762"/>
      <c r="E812" s="311">
        <f t="shared" si="186"/>
        <v>0</v>
      </c>
      <c r="F812" s="1428"/>
      <c r="G812" s="1429"/>
      <c r="H812" s="1430"/>
      <c r="I812" s="1428"/>
      <c r="J812" s="1429"/>
      <c r="K812" s="1430"/>
      <c r="L812" s="311">
        <f t="shared" si="187"/>
        <v>0</v>
      </c>
      <c r="M812" s="12">
        <f t="shared" si="175"/>
      </c>
      <c r="N812" s="13"/>
    </row>
    <row r="813" spans="1:14" ht="15.75">
      <c r="A813" s="23">
        <v>215</v>
      </c>
      <c r="B813" s="273">
        <v>2700</v>
      </c>
      <c r="C813" s="1761" t="s">
        <v>228</v>
      </c>
      <c r="D813" s="1762"/>
      <c r="E813" s="311">
        <f t="shared" si="186"/>
        <v>0</v>
      </c>
      <c r="F813" s="1428"/>
      <c r="G813" s="1429"/>
      <c r="H813" s="1430"/>
      <c r="I813" s="1428"/>
      <c r="J813" s="1429"/>
      <c r="K813" s="1430"/>
      <c r="L813" s="311">
        <f t="shared" si="187"/>
        <v>0</v>
      </c>
      <c r="M813" s="12">
        <f t="shared" si="175"/>
      </c>
      <c r="N813" s="13"/>
    </row>
    <row r="814" spans="1:14" ht="36" customHeight="1">
      <c r="A814" s="22">
        <v>220</v>
      </c>
      <c r="B814" s="273">
        <v>2800</v>
      </c>
      <c r="C814" s="1761" t="s">
        <v>1688</v>
      </c>
      <c r="D814" s="1762"/>
      <c r="E814" s="311">
        <f t="shared" si="186"/>
        <v>0</v>
      </c>
      <c r="F814" s="1428"/>
      <c r="G814" s="1429"/>
      <c r="H814" s="1430"/>
      <c r="I814" s="1428"/>
      <c r="J814" s="1429"/>
      <c r="K814" s="1430"/>
      <c r="L814" s="311">
        <f t="shared" si="187"/>
        <v>0</v>
      </c>
      <c r="M814" s="12">
        <f t="shared" si="175"/>
      </c>
      <c r="N814" s="13"/>
    </row>
    <row r="815" spans="1:14" ht="15.75">
      <c r="A815" s="23">
        <v>225</v>
      </c>
      <c r="B815" s="273">
        <v>2900</v>
      </c>
      <c r="C815" s="1757" t="s">
        <v>229</v>
      </c>
      <c r="D815" s="1758"/>
      <c r="E815" s="311">
        <f>SUM(E816:E823)</f>
        <v>0</v>
      </c>
      <c r="F815" s="275">
        <f>SUM(F816:F823)</f>
        <v>0</v>
      </c>
      <c r="G815" s="275">
        <f aca="true" t="shared" si="188" ref="G815:L815">SUM(G816:G823)</f>
        <v>0</v>
      </c>
      <c r="H815" s="275">
        <f t="shared" si="188"/>
        <v>0</v>
      </c>
      <c r="I815" s="275">
        <f t="shared" si="188"/>
        <v>0</v>
      </c>
      <c r="J815" s="275">
        <f t="shared" si="188"/>
        <v>0</v>
      </c>
      <c r="K815" s="275">
        <f t="shared" si="188"/>
        <v>0</v>
      </c>
      <c r="L815" s="275">
        <f t="shared" si="188"/>
        <v>0</v>
      </c>
      <c r="M815" s="12">
        <f t="shared" si="175"/>
      </c>
      <c r="N815" s="13"/>
    </row>
    <row r="816" spans="1:14" ht="15.75">
      <c r="A816" s="23">
        <v>230</v>
      </c>
      <c r="B816" s="347"/>
      <c r="C816" s="280">
        <v>2910</v>
      </c>
      <c r="D816" s="348" t="s">
        <v>2022</v>
      </c>
      <c r="E816" s="282">
        <f aca="true" t="shared" si="189" ref="E816:E823">F816+G816+H816</f>
        <v>0</v>
      </c>
      <c r="F816" s="152"/>
      <c r="G816" s="153"/>
      <c r="H816" s="1421"/>
      <c r="I816" s="152"/>
      <c r="J816" s="153"/>
      <c r="K816" s="1421"/>
      <c r="L816" s="282">
        <f aca="true" t="shared" si="190" ref="L816:L823">I816+J816+K816</f>
        <v>0</v>
      </c>
      <c r="M816" s="12">
        <f t="shared" si="175"/>
      </c>
      <c r="N816" s="13"/>
    </row>
    <row r="817" spans="1:14" ht="15.75">
      <c r="A817" s="23">
        <v>245</v>
      </c>
      <c r="B817" s="347"/>
      <c r="C817" s="280">
        <v>2920</v>
      </c>
      <c r="D817" s="348" t="s">
        <v>230</v>
      </c>
      <c r="E817" s="282">
        <f t="shared" si="189"/>
        <v>0</v>
      </c>
      <c r="F817" s="152"/>
      <c r="G817" s="153"/>
      <c r="H817" s="1421"/>
      <c r="I817" s="152"/>
      <c r="J817" s="153"/>
      <c r="K817" s="1421"/>
      <c r="L817" s="282">
        <f t="shared" si="190"/>
        <v>0</v>
      </c>
      <c r="M817" s="12">
        <f t="shared" si="175"/>
      </c>
      <c r="N817" s="13"/>
    </row>
    <row r="818" spans="1:14" ht="31.5">
      <c r="A818" s="22">
        <v>220</v>
      </c>
      <c r="B818" s="347"/>
      <c r="C818" s="325">
        <v>2969</v>
      </c>
      <c r="D818" s="349" t="s">
        <v>231</v>
      </c>
      <c r="E818" s="327">
        <f t="shared" si="189"/>
        <v>0</v>
      </c>
      <c r="F818" s="450"/>
      <c r="G818" s="451"/>
      <c r="H818" s="1431"/>
      <c r="I818" s="450"/>
      <c r="J818" s="451"/>
      <c r="K818" s="1431"/>
      <c r="L818" s="327">
        <f t="shared" si="190"/>
        <v>0</v>
      </c>
      <c r="M818" s="12">
        <f t="shared" si="175"/>
      </c>
      <c r="N818" s="13"/>
    </row>
    <row r="819" spans="1:14" ht="31.5">
      <c r="A819" s="23">
        <v>225</v>
      </c>
      <c r="B819" s="347"/>
      <c r="C819" s="350">
        <v>2970</v>
      </c>
      <c r="D819" s="351" t="s">
        <v>232</v>
      </c>
      <c r="E819" s="352">
        <f t="shared" si="189"/>
        <v>0</v>
      </c>
      <c r="F819" s="637"/>
      <c r="G819" s="638"/>
      <c r="H819" s="1432"/>
      <c r="I819" s="637"/>
      <c r="J819" s="638"/>
      <c r="K819" s="1432"/>
      <c r="L819" s="352">
        <f t="shared" si="190"/>
        <v>0</v>
      </c>
      <c r="M819" s="12">
        <f t="shared" si="175"/>
      </c>
      <c r="N819" s="13"/>
    </row>
    <row r="820" spans="1:14" ht="15.75">
      <c r="A820" s="23">
        <v>230</v>
      </c>
      <c r="B820" s="347"/>
      <c r="C820" s="334">
        <v>2989</v>
      </c>
      <c r="D820" s="356" t="s">
        <v>233</v>
      </c>
      <c r="E820" s="336">
        <f t="shared" si="189"/>
        <v>0</v>
      </c>
      <c r="F820" s="601"/>
      <c r="G820" s="602"/>
      <c r="H820" s="1433"/>
      <c r="I820" s="601"/>
      <c r="J820" s="602"/>
      <c r="K820" s="1433"/>
      <c r="L820" s="336">
        <f t="shared" si="190"/>
        <v>0</v>
      </c>
      <c r="M820" s="12">
        <f t="shared" si="175"/>
      </c>
      <c r="N820" s="13"/>
    </row>
    <row r="821" spans="1:14" ht="31.5">
      <c r="A821" s="23">
        <v>235</v>
      </c>
      <c r="B821" s="293"/>
      <c r="C821" s="319">
        <v>2990</v>
      </c>
      <c r="D821" s="357" t="s">
        <v>2023</v>
      </c>
      <c r="E821" s="321">
        <f t="shared" si="189"/>
        <v>0</v>
      </c>
      <c r="F821" s="455"/>
      <c r="G821" s="456"/>
      <c r="H821" s="1434"/>
      <c r="I821" s="455"/>
      <c r="J821" s="456"/>
      <c r="K821" s="1434"/>
      <c r="L821" s="321">
        <f t="shared" si="190"/>
        <v>0</v>
      </c>
      <c r="M821" s="12">
        <f t="shared" si="175"/>
      </c>
      <c r="N821" s="13"/>
    </row>
    <row r="822" spans="1:14" ht="15.75">
      <c r="A822" s="23">
        <v>240</v>
      </c>
      <c r="B822" s="293"/>
      <c r="C822" s="319">
        <v>2991</v>
      </c>
      <c r="D822" s="357" t="s">
        <v>234</v>
      </c>
      <c r="E822" s="321">
        <f t="shared" si="189"/>
        <v>0</v>
      </c>
      <c r="F822" s="455"/>
      <c r="G822" s="456"/>
      <c r="H822" s="1434"/>
      <c r="I822" s="455"/>
      <c r="J822" s="456"/>
      <c r="K822" s="1434"/>
      <c r="L822" s="321">
        <f t="shared" si="190"/>
        <v>0</v>
      </c>
      <c r="M822" s="12">
        <f t="shared" si="175"/>
      </c>
      <c r="N822" s="13"/>
    </row>
    <row r="823" spans="1:14" ht="15.75">
      <c r="A823" s="23">
        <v>245</v>
      </c>
      <c r="B823" s="293"/>
      <c r="C823" s="286">
        <v>2992</v>
      </c>
      <c r="D823" s="358" t="s">
        <v>235</v>
      </c>
      <c r="E823" s="288">
        <f t="shared" si="189"/>
        <v>0</v>
      </c>
      <c r="F823" s="173"/>
      <c r="G823" s="174"/>
      <c r="H823" s="1427"/>
      <c r="I823" s="173"/>
      <c r="J823" s="174"/>
      <c r="K823" s="1427"/>
      <c r="L823" s="288">
        <f t="shared" si="190"/>
        <v>0</v>
      </c>
      <c r="M823" s="12">
        <f t="shared" si="175"/>
      </c>
      <c r="N823" s="13"/>
    </row>
    <row r="824" spans="1:14" ht="15.75">
      <c r="A824" s="22">
        <v>250</v>
      </c>
      <c r="B824" s="273">
        <v>3300</v>
      </c>
      <c r="C824" s="359" t="s">
        <v>236</v>
      </c>
      <c r="D824" s="1675"/>
      <c r="E824" s="311">
        <f aca="true" t="shared" si="191" ref="E824:L824">SUM(E825:E830)</f>
        <v>0</v>
      </c>
      <c r="F824" s="275">
        <f t="shared" si="191"/>
        <v>0</v>
      </c>
      <c r="G824" s="276">
        <f t="shared" si="191"/>
        <v>0</v>
      </c>
      <c r="H824" s="277">
        <f>SUM(H825:H830)</f>
        <v>0</v>
      </c>
      <c r="I824" s="275">
        <f t="shared" si="191"/>
        <v>0</v>
      </c>
      <c r="J824" s="276">
        <f t="shared" si="191"/>
        <v>0</v>
      </c>
      <c r="K824" s="277">
        <f t="shared" si="191"/>
        <v>0</v>
      </c>
      <c r="L824" s="311">
        <f t="shared" si="191"/>
        <v>0</v>
      </c>
      <c r="M824" s="12">
        <f t="shared" si="175"/>
      </c>
      <c r="N824" s="13"/>
    </row>
    <row r="825" spans="1:14" ht="15.75">
      <c r="A825" s="23">
        <v>255</v>
      </c>
      <c r="B825" s="292"/>
      <c r="C825" s="280">
        <v>3301</v>
      </c>
      <c r="D825" s="360" t="s">
        <v>237</v>
      </c>
      <c r="E825" s="282">
        <f aca="true" t="shared" si="192" ref="E825:E833">F825+G825+H825</f>
        <v>0</v>
      </c>
      <c r="F825" s="488">
        <v>0</v>
      </c>
      <c r="G825" s="489">
        <v>0</v>
      </c>
      <c r="H825" s="154">
        <v>0</v>
      </c>
      <c r="I825" s="488">
        <v>0</v>
      </c>
      <c r="J825" s="489">
        <v>0</v>
      </c>
      <c r="K825" s="154">
        <v>0</v>
      </c>
      <c r="L825" s="282">
        <f aca="true" t="shared" si="193" ref="L825:L833">I825+J825+K825</f>
        <v>0</v>
      </c>
      <c r="M825" s="12">
        <f t="shared" si="175"/>
      </c>
      <c r="N825" s="13"/>
    </row>
    <row r="826" spans="1:14" ht="15.75">
      <c r="A826" s="23">
        <v>265</v>
      </c>
      <c r="B826" s="292"/>
      <c r="C826" s="294">
        <v>3302</v>
      </c>
      <c r="D826" s="361" t="s">
        <v>732</v>
      </c>
      <c r="E826" s="296">
        <f t="shared" si="192"/>
        <v>0</v>
      </c>
      <c r="F826" s="490">
        <v>0</v>
      </c>
      <c r="G826" s="491">
        <v>0</v>
      </c>
      <c r="H826" s="160">
        <v>0</v>
      </c>
      <c r="I826" s="490">
        <v>0</v>
      </c>
      <c r="J826" s="491">
        <v>0</v>
      </c>
      <c r="K826" s="160">
        <v>0</v>
      </c>
      <c r="L826" s="296">
        <f t="shared" si="193"/>
        <v>0</v>
      </c>
      <c r="M826" s="12">
        <f t="shared" si="175"/>
      </c>
      <c r="N826" s="13"/>
    </row>
    <row r="827" spans="1:14" ht="15.75">
      <c r="A827" s="22">
        <v>270</v>
      </c>
      <c r="B827" s="292"/>
      <c r="C827" s="294">
        <v>3303</v>
      </c>
      <c r="D827" s="361" t="s">
        <v>238</v>
      </c>
      <c r="E827" s="296">
        <f t="shared" si="192"/>
        <v>0</v>
      </c>
      <c r="F827" s="490">
        <v>0</v>
      </c>
      <c r="G827" s="491">
        <v>0</v>
      </c>
      <c r="H827" s="160">
        <v>0</v>
      </c>
      <c r="I827" s="490">
        <v>0</v>
      </c>
      <c r="J827" s="491">
        <v>0</v>
      </c>
      <c r="K827" s="160">
        <v>0</v>
      </c>
      <c r="L827" s="296">
        <f t="shared" si="193"/>
        <v>0</v>
      </c>
      <c r="M827" s="12">
        <f t="shared" si="175"/>
      </c>
      <c r="N827" s="13"/>
    </row>
    <row r="828" spans="1:14" ht="15.75">
      <c r="A828" s="22">
        <v>290</v>
      </c>
      <c r="B828" s="292"/>
      <c r="C828" s="294">
        <v>3304</v>
      </c>
      <c r="D828" s="361" t="s">
        <v>239</v>
      </c>
      <c r="E828" s="296">
        <f t="shared" si="192"/>
        <v>0</v>
      </c>
      <c r="F828" s="490">
        <v>0</v>
      </c>
      <c r="G828" s="491">
        <v>0</v>
      </c>
      <c r="H828" s="160">
        <v>0</v>
      </c>
      <c r="I828" s="490">
        <v>0</v>
      </c>
      <c r="J828" s="491">
        <v>0</v>
      </c>
      <c r="K828" s="160">
        <v>0</v>
      </c>
      <c r="L828" s="296">
        <f t="shared" si="193"/>
        <v>0</v>
      </c>
      <c r="M828" s="12">
        <f t="shared" si="175"/>
      </c>
      <c r="N828" s="13"/>
    </row>
    <row r="829" spans="1:14" ht="30">
      <c r="A829" s="39">
        <v>320</v>
      </c>
      <c r="B829" s="292"/>
      <c r="C829" s="294">
        <v>3305</v>
      </c>
      <c r="D829" s="361" t="s">
        <v>240</v>
      </c>
      <c r="E829" s="296">
        <f t="shared" si="192"/>
        <v>0</v>
      </c>
      <c r="F829" s="490">
        <v>0</v>
      </c>
      <c r="G829" s="491">
        <v>0</v>
      </c>
      <c r="H829" s="160">
        <v>0</v>
      </c>
      <c r="I829" s="490">
        <v>0</v>
      </c>
      <c r="J829" s="491">
        <v>0</v>
      </c>
      <c r="K829" s="160">
        <v>0</v>
      </c>
      <c r="L829" s="296">
        <f t="shared" si="193"/>
        <v>0</v>
      </c>
      <c r="M829" s="12">
        <f t="shared" si="175"/>
      </c>
      <c r="N829" s="13"/>
    </row>
    <row r="830" spans="1:14" ht="30">
      <c r="A830" s="22">
        <v>330</v>
      </c>
      <c r="B830" s="292"/>
      <c r="C830" s="286">
        <v>3306</v>
      </c>
      <c r="D830" s="362" t="s">
        <v>1685</v>
      </c>
      <c r="E830" s="288">
        <f t="shared" si="192"/>
        <v>0</v>
      </c>
      <c r="F830" s="492">
        <v>0</v>
      </c>
      <c r="G830" s="493">
        <v>0</v>
      </c>
      <c r="H830" s="175">
        <v>0</v>
      </c>
      <c r="I830" s="492">
        <v>0</v>
      </c>
      <c r="J830" s="493">
        <v>0</v>
      </c>
      <c r="K830" s="175">
        <v>0</v>
      </c>
      <c r="L830" s="288">
        <f t="shared" si="193"/>
        <v>0</v>
      </c>
      <c r="M830" s="12">
        <f t="shared" si="175"/>
      </c>
      <c r="N830" s="13"/>
    </row>
    <row r="831" spans="1:14" ht="15.75">
      <c r="A831" s="22">
        <v>350</v>
      </c>
      <c r="B831" s="273">
        <v>3900</v>
      </c>
      <c r="C831" s="1757" t="s">
        <v>241</v>
      </c>
      <c r="D831" s="1758"/>
      <c r="E831" s="311">
        <f t="shared" si="192"/>
        <v>0</v>
      </c>
      <c r="F831" s="1477">
        <v>0</v>
      </c>
      <c r="G831" s="1478">
        <v>0</v>
      </c>
      <c r="H831" s="1479">
        <v>0</v>
      </c>
      <c r="I831" s="1477">
        <v>0</v>
      </c>
      <c r="J831" s="1478">
        <v>0</v>
      </c>
      <c r="K831" s="1479">
        <v>0</v>
      </c>
      <c r="L831" s="311">
        <f t="shared" si="193"/>
        <v>0</v>
      </c>
      <c r="M831" s="12">
        <f aca="true" t="shared" si="194" ref="M831:M877">(IF($E831&lt;&gt;0,$M$2,IF($L831&lt;&gt;0,$M$2,"")))</f>
      </c>
      <c r="N831" s="13"/>
    </row>
    <row r="832" spans="1:14" ht="15.75">
      <c r="A832" s="23">
        <v>355</v>
      </c>
      <c r="B832" s="273">
        <v>4000</v>
      </c>
      <c r="C832" s="1757" t="s">
        <v>242</v>
      </c>
      <c r="D832" s="1758"/>
      <c r="E832" s="311">
        <f t="shared" si="192"/>
        <v>0</v>
      </c>
      <c r="F832" s="1428"/>
      <c r="G832" s="1429"/>
      <c r="H832" s="1430"/>
      <c r="I832" s="1428"/>
      <c r="J832" s="1429"/>
      <c r="K832" s="1430"/>
      <c r="L832" s="311">
        <f t="shared" si="193"/>
        <v>0</v>
      </c>
      <c r="M832" s="12">
        <f t="shared" si="194"/>
      </c>
      <c r="N832" s="13"/>
    </row>
    <row r="833" spans="1:14" ht="15.75">
      <c r="A833" s="23">
        <v>355</v>
      </c>
      <c r="B833" s="273">
        <v>4100</v>
      </c>
      <c r="C833" s="1757" t="s">
        <v>243</v>
      </c>
      <c r="D833" s="1758"/>
      <c r="E833" s="311">
        <f t="shared" si="192"/>
        <v>0</v>
      </c>
      <c r="F833" s="1428"/>
      <c r="G833" s="1429"/>
      <c r="H833" s="1430"/>
      <c r="I833" s="1428"/>
      <c r="J833" s="1429"/>
      <c r="K833" s="1430"/>
      <c r="L833" s="311">
        <f t="shared" si="193"/>
        <v>0</v>
      </c>
      <c r="M833" s="12">
        <f t="shared" si="194"/>
      </c>
      <c r="N833" s="13"/>
    </row>
    <row r="834" spans="1:14" ht="15.75">
      <c r="A834" s="23">
        <v>375</v>
      </c>
      <c r="B834" s="273">
        <v>4200</v>
      </c>
      <c r="C834" s="1757" t="s">
        <v>244</v>
      </c>
      <c r="D834" s="1758"/>
      <c r="E834" s="311">
        <f aca="true" t="shared" si="195" ref="E834:L834">SUM(E835:E840)</f>
        <v>0</v>
      </c>
      <c r="F834" s="275">
        <f t="shared" si="195"/>
        <v>0</v>
      </c>
      <c r="G834" s="276">
        <f t="shared" si="195"/>
        <v>0</v>
      </c>
      <c r="H834" s="277">
        <f>SUM(H835:H840)</f>
        <v>0</v>
      </c>
      <c r="I834" s="275">
        <f t="shared" si="195"/>
        <v>0</v>
      </c>
      <c r="J834" s="276">
        <f t="shared" si="195"/>
        <v>0</v>
      </c>
      <c r="K834" s="277">
        <f t="shared" si="195"/>
        <v>0</v>
      </c>
      <c r="L834" s="311">
        <f t="shared" si="195"/>
        <v>0</v>
      </c>
      <c r="M834" s="12">
        <f t="shared" si="194"/>
      </c>
      <c r="N834" s="13"/>
    </row>
    <row r="835" spans="1:14" ht="15.75">
      <c r="A835" s="23">
        <v>380</v>
      </c>
      <c r="B835" s="363"/>
      <c r="C835" s="280">
        <v>4201</v>
      </c>
      <c r="D835" s="281" t="s">
        <v>245</v>
      </c>
      <c r="E835" s="282">
        <f aca="true" t="shared" si="196" ref="E835:E840">F835+G835+H835</f>
        <v>0</v>
      </c>
      <c r="F835" s="152"/>
      <c r="G835" s="153"/>
      <c r="H835" s="1421"/>
      <c r="I835" s="152"/>
      <c r="J835" s="153"/>
      <c r="K835" s="1421"/>
      <c r="L835" s="282">
        <f aca="true" t="shared" si="197" ref="L835:L840">I835+J835+K835</f>
        <v>0</v>
      </c>
      <c r="M835" s="12">
        <f t="shared" si="194"/>
      </c>
      <c r="N835" s="13"/>
    </row>
    <row r="836" spans="1:14" ht="15.75">
      <c r="A836" s="23">
        <v>385</v>
      </c>
      <c r="B836" s="363"/>
      <c r="C836" s="294">
        <v>4202</v>
      </c>
      <c r="D836" s="364" t="s">
        <v>246</v>
      </c>
      <c r="E836" s="296">
        <f t="shared" si="196"/>
        <v>0</v>
      </c>
      <c r="F836" s="158"/>
      <c r="G836" s="159"/>
      <c r="H836" s="1426"/>
      <c r="I836" s="158"/>
      <c r="J836" s="159"/>
      <c r="K836" s="1426"/>
      <c r="L836" s="296">
        <f t="shared" si="197"/>
        <v>0</v>
      </c>
      <c r="M836" s="12">
        <f t="shared" si="194"/>
      </c>
      <c r="N836" s="13"/>
    </row>
    <row r="837" spans="1:14" ht="15.75">
      <c r="A837" s="23">
        <v>390</v>
      </c>
      <c r="B837" s="363"/>
      <c r="C837" s="294">
        <v>4214</v>
      </c>
      <c r="D837" s="364" t="s">
        <v>247</v>
      </c>
      <c r="E837" s="296">
        <f t="shared" si="196"/>
        <v>0</v>
      </c>
      <c r="F837" s="158"/>
      <c r="G837" s="159"/>
      <c r="H837" s="1426"/>
      <c r="I837" s="158"/>
      <c r="J837" s="159"/>
      <c r="K837" s="1426"/>
      <c r="L837" s="296">
        <f t="shared" si="197"/>
        <v>0</v>
      </c>
      <c r="M837" s="12">
        <f t="shared" si="194"/>
      </c>
      <c r="N837" s="13"/>
    </row>
    <row r="838" spans="1:14" ht="15.75">
      <c r="A838" s="23">
        <v>390</v>
      </c>
      <c r="B838" s="363"/>
      <c r="C838" s="294">
        <v>4217</v>
      </c>
      <c r="D838" s="364" t="s">
        <v>248</v>
      </c>
      <c r="E838" s="296">
        <f t="shared" si="196"/>
        <v>0</v>
      </c>
      <c r="F838" s="158"/>
      <c r="G838" s="159"/>
      <c r="H838" s="1426"/>
      <c r="I838" s="158"/>
      <c r="J838" s="159"/>
      <c r="K838" s="1426"/>
      <c r="L838" s="296">
        <f t="shared" si="197"/>
        <v>0</v>
      </c>
      <c r="M838" s="12">
        <f t="shared" si="194"/>
      </c>
      <c r="N838" s="13"/>
    </row>
    <row r="839" spans="1:14" ht="31.5">
      <c r="A839" s="23">
        <v>395</v>
      </c>
      <c r="B839" s="363"/>
      <c r="C839" s="294">
        <v>4218</v>
      </c>
      <c r="D839" s="295" t="s">
        <v>249</v>
      </c>
      <c r="E839" s="296">
        <f t="shared" si="196"/>
        <v>0</v>
      </c>
      <c r="F839" s="158"/>
      <c r="G839" s="159"/>
      <c r="H839" s="1426"/>
      <c r="I839" s="158"/>
      <c r="J839" s="159"/>
      <c r="K839" s="1426"/>
      <c r="L839" s="296">
        <f t="shared" si="197"/>
        <v>0</v>
      </c>
      <c r="M839" s="12">
        <f t="shared" si="194"/>
      </c>
      <c r="N839" s="13"/>
    </row>
    <row r="840" spans="1:14" ht="15.75">
      <c r="A840" s="18">
        <v>397</v>
      </c>
      <c r="B840" s="363"/>
      <c r="C840" s="286">
        <v>4219</v>
      </c>
      <c r="D840" s="344" t="s">
        <v>250</v>
      </c>
      <c r="E840" s="288">
        <f t="shared" si="196"/>
        <v>0</v>
      </c>
      <c r="F840" s="173"/>
      <c r="G840" s="174"/>
      <c r="H840" s="1427"/>
      <c r="I840" s="173"/>
      <c r="J840" s="174"/>
      <c r="K840" s="1427"/>
      <c r="L840" s="288">
        <f t="shared" si="197"/>
        <v>0</v>
      </c>
      <c r="M840" s="12">
        <f t="shared" si="194"/>
      </c>
      <c r="N840" s="13"/>
    </row>
    <row r="841" spans="1:14" ht="15.75">
      <c r="A841" s="14">
        <v>398</v>
      </c>
      <c r="B841" s="273">
        <v>4300</v>
      </c>
      <c r="C841" s="1757" t="s">
        <v>1689</v>
      </c>
      <c r="D841" s="1758"/>
      <c r="E841" s="311">
        <f aca="true" t="shared" si="198" ref="E841:L841">SUM(E842:E844)</f>
        <v>0</v>
      </c>
      <c r="F841" s="275">
        <f t="shared" si="198"/>
        <v>0</v>
      </c>
      <c r="G841" s="276">
        <f t="shared" si="198"/>
        <v>0</v>
      </c>
      <c r="H841" s="277">
        <f>SUM(H842:H844)</f>
        <v>0</v>
      </c>
      <c r="I841" s="275">
        <f t="shared" si="198"/>
        <v>0</v>
      </c>
      <c r="J841" s="276">
        <f t="shared" si="198"/>
        <v>0</v>
      </c>
      <c r="K841" s="277">
        <f t="shared" si="198"/>
        <v>0</v>
      </c>
      <c r="L841" s="311">
        <f t="shared" si="198"/>
        <v>0</v>
      </c>
      <c r="M841" s="12">
        <f t="shared" si="194"/>
      </c>
      <c r="N841" s="13"/>
    </row>
    <row r="842" spans="1:14" ht="15.75">
      <c r="A842" s="14">
        <v>399</v>
      </c>
      <c r="B842" s="363"/>
      <c r="C842" s="280">
        <v>4301</v>
      </c>
      <c r="D842" s="312" t="s">
        <v>251</v>
      </c>
      <c r="E842" s="282">
        <f aca="true" t="shared" si="199" ref="E842:E847">F842+G842+H842</f>
        <v>0</v>
      </c>
      <c r="F842" s="152"/>
      <c r="G842" s="153"/>
      <c r="H842" s="1421"/>
      <c r="I842" s="152"/>
      <c r="J842" s="153"/>
      <c r="K842" s="1421"/>
      <c r="L842" s="282">
        <f aca="true" t="shared" si="200" ref="L842:L847">I842+J842+K842</f>
        <v>0</v>
      </c>
      <c r="M842" s="12">
        <f t="shared" si="194"/>
      </c>
      <c r="N842" s="13"/>
    </row>
    <row r="843" spans="1:14" ht="15.75">
      <c r="A843" s="14">
        <v>400</v>
      </c>
      <c r="B843" s="363"/>
      <c r="C843" s="294">
        <v>4302</v>
      </c>
      <c r="D843" s="364" t="s">
        <v>252</v>
      </c>
      <c r="E843" s="296">
        <f t="shared" si="199"/>
        <v>0</v>
      </c>
      <c r="F843" s="158"/>
      <c r="G843" s="159"/>
      <c r="H843" s="1426"/>
      <c r="I843" s="158"/>
      <c r="J843" s="159"/>
      <c r="K843" s="1426"/>
      <c r="L843" s="296">
        <f t="shared" si="200"/>
        <v>0</v>
      </c>
      <c r="M843" s="12">
        <f t="shared" si="194"/>
      </c>
      <c r="N843" s="13"/>
    </row>
    <row r="844" spans="1:14" ht="15.75">
      <c r="A844" s="14">
        <v>401</v>
      </c>
      <c r="B844" s="363"/>
      <c r="C844" s="286">
        <v>4309</v>
      </c>
      <c r="D844" s="302" t="s">
        <v>253</v>
      </c>
      <c r="E844" s="288">
        <f t="shared" si="199"/>
        <v>0</v>
      </c>
      <c r="F844" s="173"/>
      <c r="G844" s="174"/>
      <c r="H844" s="1427"/>
      <c r="I844" s="173"/>
      <c r="J844" s="174"/>
      <c r="K844" s="1427"/>
      <c r="L844" s="288">
        <f t="shared" si="200"/>
        <v>0</v>
      </c>
      <c r="M844" s="12">
        <f t="shared" si="194"/>
      </c>
      <c r="N844" s="13"/>
    </row>
    <row r="845" spans="1:14" ht="15.75">
      <c r="A845" s="14">
        <v>402</v>
      </c>
      <c r="B845" s="273">
        <v>4400</v>
      </c>
      <c r="C845" s="1757" t="s">
        <v>1686</v>
      </c>
      <c r="D845" s="1758"/>
      <c r="E845" s="311">
        <f t="shared" si="199"/>
        <v>0</v>
      </c>
      <c r="F845" s="1428"/>
      <c r="G845" s="1429"/>
      <c r="H845" s="1430"/>
      <c r="I845" s="1428"/>
      <c r="J845" s="1429"/>
      <c r="K845" s="1430"/>
      <c r="L845" s="311">
        <f t="shared" si="200"/>
        <v>0</v>
      </c>
      <c r="M845" s="12">
        <f t="shared" si="194"/>
      </c>
      <c r="N845" s="13"/>
    </row>
    <row r="846" spans="1:14" ht="15.75">
      <c r="A846" s="40">
        <v>404</v>
      </c>
      <c r="B846" s="273">
        <v>4500</v>
      </c>
      <c r="C846" s="1757" t="s">
        <v>1687</v>
      </c>
      <c r="D846" s="1758"/>
      <c r="E846" s="311">
        <f t="shared" si="199"/>
        <v>0</v>
      </c>
      <c r="F846" s="1428"/>
      <c r="G846" s="1429"/>
      <c r="H846" s="1430"/>
      <c r="I846" s="1428"/>
      <c r="J846" s="1429"/>
      <c r="K846" s="1430"/>
      <c r="L846" s="311">
        <f t="shared" si="200"/>
        <v>0</v>
      </c>
      <c r="M846" s="12">
        <f t="shared" si="194"/>
      </c>
      <c r="N846" s="13"/>
    </row>
    <row r="847" spans="1:14" ht="15.75">
      <c r="A847" s="40">
        <v>404</v>
      </c>
      <c r="B847" s="273">
        <v>4600</v>
      </c>
      <c r="C847" s="1761" t="s">
        <v>254</v>
      </c>
      <c r="D847" s="1762"/>
      <c r="E847" s="311">
        <f t="shared" si="199"/>
        <v>0</v>
      </c>
      <c r="F847" s="1428"/>
      <c r="G847" s="1429"/>
      <c r="H847" s="1430"/>
      <c r="I847" s="1428"/>
      <c r="J847" s="1429"/>
      <c r="K847" s="1430"/>
      <c r="L847" s="311">
        <f t="shared" si="200"/>
        <v>0</v>
      </c>
      <c r="M847" s="12">
        <f t="shared" si="194"/>
      </c>
      <c r="N847" s="13"/>
    </row>
    <row r="848" spans="1:14" ht="15.75">
      <c r="A848" s="22">
        <v>440</v>
      </c>
      <c r="B848" s="273">
        <v>4900</v>
      </c>
      <c r="C848" s="1757" t="s">
        <v>280</v>
      </c>
      <c r="D848" s="1758"/>
      <c r="E848" s="311">
        <f aca="true" t="shared" si="201" ref="E848:L848">+E849+E850</f>
        <v>0</v>
      </c>
      <c r="F848" s="275">
        <f t="shared" si="201"/>
        <v>0</v>
      </c>
      <c r="G848" s="276">
        <f t="shared" si="201"/>
        <v>0</v>
      </c>
      <c r="H848" s="277">
        <f>+H849+H850</f>
        <v>0</v>
      </c>
      <c r="I848" s="275">
        <f t="shared" si="201"/>
        <v>0</v>
      </c>
      <c r="J848" s="276">
        <f t="shared" si="201"/>
        <v>0</v>
      </c>
      <c r="K848" s="277">
        <f t="shared" si="201"/>
        <v>0</v>
      </c>
      <c r="L848" s="311">
        <f t="shared" si="201"/>
        <v>0</v>
      </c>
      <c r="M848" s="12">
        <f t="shared" si="194"/>
      </c>
      <c r="N848" s="13"/>
    </row>
    <row r="849" spans="1:14" ht="15.75">
      <c r="A849" s="22">
        <v>450</v>
      </c>
      <c r="B849" s="363"/>
      <c r="C849" s="280">
        <v>4901</v>
      </c>
      <c r="D849" s="365" t="s">
        <v>281</v>
      </c>
      <c r="E849" s="282">
        <f>F849+G849+H849</f>
        <v>0</v>
      </c>
      <c r="F849" s="152"/>
      <c r="G849" s="153"/>
      <c r="H849" s="1421"/>
      <c r="I849" s="152"/>
      <c r="J849" s="153"/>
      <c r="K849" s="1421"/>
      <c r="L849" s="282">
        <f>I849+J849+K849</f>
        <v>0</v>
      </c>
      <c r="M849" s="12">
        <f t="shared" si="194"/>
      </c>
      <c r="N849" s="13"/>
    </row>
    <row r="850" spans="1:14" ht="15.75">
      <c r="A850" s="22">
        <v>495</v>
      </c>
      <c r="B850" s="363"/>
      <c r="C850" s="286">
        <v>4902</v>
      </c>
      <c r="D850" s="302" t="s">
        <v>282</v>
      </c>
      <c r="E850" s="288">
        <f>F850+G850+H850</f>
        <v>0</v>
      </c>
      <c r="F850" s="173"/>
      <c r="G850" s="174"/>
      <c r="H850" s="1427"/>
      <c r="I850" s="173"/>
      <c r="J850" s="174"/>
      <c r="K850" s="1427"/>
      <c r="L850" s="288">
        <f>I850+J850+K850</f>
        <v>0</v>
      </c>
      <c r="M850" s="12">
        <f t="shared" si="194"/>
      </c>
      <c r="N850" s="13"/>
    </row>
    <row r="851" spans="1:14" ht="15.75">
      <c r="A851" s="23">
        <v>500</v>
      </c>
      <c r="B851" s="366">
        <v>5100</v>
      </c>
      <c r="C851" s="1755" t="s">
        <v>255</v>
      </c>
      <c r="D851" s="1756"/>
      <c r="E851" s="311">
        <f>F851+G851+H851</f>
        <v>0</v>
      </c>
      <c r="F851" s="1428"/>
      <c r="G851" s="1429"/>
      <c r="H851" s="1430"/>
      <c r="I851" s="1428"/>
      <c r="J851" s="1429"/>
      <c r="K851" s="1430"/>
      <c r="L851" s="311">
        <f>I851+J851+K851</f>
        <v>0</v>
      </c>
      <c r="M851" s="12">
        <f t="shared" si="194"/>
      </c>
      <c r="N851" s="13"/>
    </row>
    <row r="852" spans="1:14" ht="15.75">
      <c r="A852" s="23">
        <v>505</v>
      </c>
      <c r="B852" s="366">
        <v>5200</v>
      </c>
      <c r="C852" s="1755" t="s">
        <v>256</v>
      </c>
      <c r="D852" s="1756"/>
      <c r="E852" s="311">
        <f aca="true" t="shared" si="202" ref="E852:L852">SUM(E853:E859)</f>
        <v>0</v>
      </c>
      <c r="F852" s="275">
        <f t="shared" si="202"/>
        <v>0</v>
      </c>
      <c r="G852" s="276">
        <f t="shared" si="202"/>
        <v>0</v>
      </c>
      <c r="H852" s="277">
        <f>SUM(H853:H859)</f>
        <v>0</v>
      </c>
      <c r="I852" s="275">
        <f t="shared" si="202"/>
        <v>0</v>
      </c>
      <c r="J852" s="276">
        <f t="shared" si="202"/>
        <v>0</v>
      </c>
      <c r="K852" s="277">
        <f t="shared" si="202"/>
        <v>0</v>
      </c>
      <c r="L852" s="311">
        <f t="shared" si="202"/>
        <v>0</v>
      </c>
      <c r="M852" s="12">
        <f t="shared" si="194"/>
      </c>
      <c r="N852" s="13"/>
    </row>
    <row r="853" spans="1:14" ht="15.75">
      <c r="A853" s="23">
        <v>510</v>
      </c>
      <c r="B853" s="367"/>
      <c r="C853" s="368">
        <v>5201</v>
      </c>
      <c r="D853" s="369" t="s">
        <v>257</v>
      </c>
      <c r="E853" s="282">
        <f aca="true" t="shared" si="203" ref="E853:E859">F853+G853+H853</f>
        <v>0</v>
      </c>
      <c r="F853" s="152"/>
      <c r="G853" s="153"/>
      <c r="H853" s="1421"/>
      <c r="I853" s="152"/>
      <c r="J853" s="153"/>
      <c r="K853" s="1421"/>
      <c r="L853" s="282">
        <f aca="true" t="shared" si="204" ref="L853:L859">I853+J853+K853</f>
        <v>0</v>
      </c>
      <c r="M853" s="12">
        <f t="shared" si="194"/>
      </c>
      <c r="N853" s="13"/>
    </row>
    <row r="854" spans="1:14" ht="15.75">
      <c r="A854" s="23">
        <v>515</v>
      </c>
      <c r="B854" s="367"/>
      <c r="C854" s="370">
        <v>5202</v>
      </c>
      <c r="D854" s="371" t="s">
        <v>258</v>
      </c>
      <c r="E854" s="296">
        <f t="shared" si="203"/>
        <v>0</v>
      </c>
      <c r="F854" s="158"/>
      <c r="G854" s="159"/>
      <c r="H854" s="1426"/>
      <c r="I854" s="158"/>
      <c r="J854" s="159"/>
      <c r="K854" s="1426"/>
      <c r="L854" s="296">
        <f t="shared" si="204"/>
        <v>0</v>
      </c>
      <c r="M854" s="12">
        <f t="shared" si="194"/>
      </c>
      <c r="N854" s="13"/>
    </row>
    <row r="855" spans="1:14" ht="15.75">
      <c r="A855" s="23">
        <v>520</v>
      </c>
      <c r="B855" s="367"/>
      <c r="C855" s="370">
        <v>5203</v>
      </c>
      <c r="D855" s="371" t="s">
        <v>637</v>
      </c>
      <c r="E855" s="296">
        <f t="shared" si="203"/>
        <v>0</v>
      </c>
      <c r="F855" s="158"/>
      <c r="G855" s="159"/>
      <c r="H855" s="1426"/>
      <c r="I855" s="158"/>
      <c r="J855" s="159"/>
      <c r="K855" s="1426"/>
      <c r="L855" s="296">
        <f t="shared" si="204"/>
        <v>0</v>
      </c>
      <c r="M855" s="12">
        <f t="shared" si="194"/>
      </c>
      <c r="N855" s="13"/>
    </row>
    <row r="856" spans="1:14" ht="15.75">
      <c r="A856" s="23">
        <v>525</v>
      </c>
      <c r="B856" s="367"/>
      <c r="C856" s="370">
        <v>5204</v>
      </c>
      <c r="D856" s="371" t="s">
        <v>638</v>
      </c>
      <c r="E856" s="296">
        <f t="shared" si="203"/>
        <v>0</v>
      </c>
      <c r="F856" s="158"/>
      <c r="G856" s="159"/>
      <c r="H856" s="1426"/>
      <c r="I856" s="158"/>
      <c r="J856" s="159"/>
      <c r="K856" s="1426"/>
      <c r="L856" s="296">
        <f t="shared" si="204"/>
        <v>0</v>
      </c>
      <c r="M856" s="12">
        <f t="shared" si="194"/>
      </c>
      <c r="N856" s="13"/>
    </row>
    <row r="857" spans="1:14" ht="15.75">
      <c r="A857" s="22">
        <v>635</v>
      </c>
      <c r="B857" s="367"/>
      <c r="C857" s="370">
        <v>5205</v>
      </c>
      <c r="D857" s="371" t="s">
        <v>639</v>
      </c>
      <c r="E857" s="296">
        <f t="shared" si="203"/>
        <v>0</v>
      </c>
      <c r="F857" s="158"/>
      <c r="G857" s="159"/>
      <c r="H857" s="1426"/>
      <c r="I857" s="158"/>
      <c r="J857" s="159"/>
      <c r="K857" s="1426"/>
      <c r="L857" s="296">
        <f t="shared" si="204"/>
        <v>0</v>
      </c>
      <c r="M857" s="12">
        <f t="shared" si="194"/>
      </c>
      <c r="N857" s="13"/>
    </row>
    <row r="858" spans="1:14" ht="15.75">
      <c r="A858" s="23">
        <v>640</v>
      </c>
      <c r="B858" s="367"/>
      <c r="C858" s="370">
        <v>5206</v>
      </c>
      <c r="D858" s="371" t="s">
        <v>640</v>
      </c>
      <c r="E858" s="296">
        <f t="shared" si="203"/>
        <v>0</v>
      </c>
      <c r="F858" s="158"/>
      <c r="G858" s="159"/>
      <c r="H858" s="1426"/>
      <c r="I858" s="158"/>
      <c r="J858" s="159"/>
      <c r="K858" s="1426"/>
      <c r="L858" s="296">
        <f t="shared" si="204"/>
        <v>0</v>
      </c>
      <c r="M858" s="12">
        <f t="shared" si="194"/>
      </c>
      <c r="N858" s="13"/>
    </row>
    <row r="859" spans="1:14" ht="15.75">
      <c r="A859" s="23">
        <v>645</v>
      </c>
      <c r="B859" s="367"/>
      <c r="C859" s="372">
        <v>5219</v>
      </c>
      <c r="D859" s="373" t="s">
        <v>641</v>
      </c>
      <c r="E859" s="288">
        <f t="shared" si="203"/>
        <v>0</v>
      </c>
      <c r="F859" s="173"/>
      <c r="G859" s="174"/>
      <c r="H859" s="1427"/>
      <c r="I859" s="173"/>
      <c r="J859" s="174"/>
      <c r="K859" s="1427"/>
      <c r="L859" s="288">
        <f t="shared" si="204"/>
        <v>0</v>
      </c>
      <c r="M859" s="12">
        <f t="shared" si="194"/>
      </c>
      <c r="N859" s="13"/>
    </row>
    <row r="860" spans="1:14" ht="15.75">
      <c r="A860" s="23">
        <v>650</v>
      </c>
      <c r="B860" s="366">
        <v>5300</v>
      </c>
      <c r="C860" s="1755" t="s">
        <v>642</v>
      </c>
      <c r="D860" s="1756"/>
      <c r="E860" s="311">
        <f aca="true" t="shared" si="205" ref="E860:L860">SUM(E861:E862)</f>
        <v>0</v>
      </c>
      <c r="F860" s="275">
        <f t="shared" si="205"/>
        <v>0</v>
      </c>
      <c r="G860" s="276">
        <f t="shared" si="205"/>
        <v>0</v>
      </c>
      <c r="H860" s="277">
        <f>SUM(H861:H862)</f>
        <v>0</v>
      </c>
      <c r="I860" s="275">
        <f t="shared" si="205"/>
        <v>0</v>
      </c>
      <c r="J860" s="276">
        <f t="shared" si="205"/>
        <v>0</v>
      </c>
      <c r="K860" s="277">
        <f t="shared" si="205"/>
        <v>0</v>
      </c>
      <c r="L860" s="311">
        <f t="shared" si="205"/>
        <v>0</v>
      </c>
      <c r="M860" s="12">
        <f t="shared" si="194"/>
      </c>
      <c r="N860" s="13"/>
    </row>
    <row r="861" spans="1:14" ht="15.75">
      <c r="A861" s="22">
        <v>655</v>
      </c>
      <c r="B861" s="367"/>
      <c r="C861" s="368">
        <v>5301</v>
      </c>
      <c r="D861" s="369" t="s">
        <v>314</v>
      </c>
      <c r="E861" s="282">
        <f>F861+G861+H861</f>
        <v>0</v>
      </c>
      <c r="F861" s="152"/>
      <c r="G861" s="153"/>
      <c r="H861" s="1421"/>
      <c r="I861" s="152"/>
      <c r="J861" s="153"/>
      <c r="K861" s="1421"/>
      <c r="L861" s="282">
        <f>I861+J861+K861</f>
        <v>0</v>
      </c>
      <c r="M861" s="12">
        <f t="shared" si="194"/>
      </c>
      <c r="N861" s="13"/>
    </row>
    <row r="862" spans="1:14" ht="15.75">
      <c r="A862" s="22">
        <v>665</v>
      </c>
      <c r="B862" s="367"/>
      <c r="C862" s="372">
        <v>5309</v>
      </c>
      <c r="D862" s="373" t="s">
        <v>643</v>
      </c>
      <c r="E862" s="288">
        <f>F862+G862+H862</f>
        <v>0</v>
      </c>
      <c r="F862" s="173"/>
      <c r="G862" s="174"/>
      <c r="H862" s="1427"/>
      <c r="I862" s="173"/>
      <c r="J862" s="174"/>
      <c r="K862" s="1427"/>
      <c r="L862" s="288">
        <f>I862+J862+K862</f>
        <v>0</v>
      </c>
      <c r="M862" s="12">
        <f t="shared" si="194"/>
      </c>
      <c r="N862" s="13"/>
    </row>
    <row r="863" spans="1:14" ht="15.75">
      <c r="A863" s="22">
        <v>675</v>
      </c>
      <c r="B863" s="366">
        <v>5400</v>
      </c>
      <c r="C863" s="1755" t="s">
        <v>702</v>
      </c>
      <c r="D863" s="1756"/>
      <c r="E863" s="311">
        <f>F863+G863+H863</f>
        <v>0</v>
      </c>
      <c r="F863" s="1428"/>
      <c r="G863" s="1429"/>
      <c r="H863" s="1430"/>
      <c r="I863" s="1428"/>
      <c r="J863" s="1429"/>
      <c r="K863" s="1430"/>
      <c r="L863" s="311">
        <f>I863+J863+K863</f>
        <v>0</v>
      </c>
      <c r="M863" s="12">
        <f t="shared" si="194"/>
      </c>
      <c r="N863" s="13"/>
    </row>
    <row r="864" spans="1:14" ht="15.75">
      <c r="A864" s="22">
        <v>685</v>
      </c>
      <c r="B864" s="273">
        <v>5500</v>
      </c>
      <c r="C864" s="1757" t="s">
        <v>703</v>
      </c>
      <c r="D864" s="1758"/>
      <c r="E864" s="311">
        <f aca="true" t="shared" si="206" ref="E864:L864">SUM(E865:E868)</f>
        <v>0</v>
      </c>
      <c r="F864" s="275">
        <f t="shared" si="206"/>
        <v>0</v>
      </c>
      <c r="G864" s="276">
        <f t="shared" si="206"/>
        <v>0</v>
      </c>
      <c r="H864" s="277">
        <f>SUM(H865:H868)</f>
        <v>0</v>
      </c>
      <c r="I864" s="275">
        <f t="shared" si="206"/>
        <v>0</v>
      </c>
      <c r="J864" s="276">
        <f t="shared" si="206"/>
        <v>0</v>
      </c>
      <c r="K864" s="277">
        <f t="shared" si="206"/>
        <v>0</v>
      </c>
      <c r="L864" s="311">
        <f t="shared" si="206"/>
        <v>0</v>
      </c>
      <c r="M864" s="12">
        <f t="shared" si="194"/>
      </c>
      <c r="N864" s="13"/>
    </row>
    <row r="865" spans="1:14" ht="15.75">
      <c r="A865" s="23">
        <v>690</v>
      </c>
      <c r="B865" s="363"/>
      <c r="C865" s="280">
        <v>5501</v>
      </c>
      <c r="D865" s="312" t="s">
        <v>704</v>
      </c>
      <c r="E865" s="282">
        <f>F865+G865+H865</f>
        <v>0</v>
      </c>
      <c r="F865" s="152"/>
      <c r="G865" s="153"/>
      <c r="H865" s="1421"/>
      <c r="I865" s="152"/>
      <c r="J865" s="153"/>
      <c r="K865" s="1421"/>
      <c r="L865" s="282">
        <f>I865+J865+K865</f>
        <v>0</v>
      </c>
      <c r="M865" s="12">
        <f t="shared" si="194"/>
      </c>
      <c r="N865" s="13"/>
    </row>
    <row r="866" spans="1:14" ht="15.75">
      <c r="A866" s="23">
        <v>695</v>
      </c>
      <c r="B866" s="363"/>
      <c r="C866" s="294">
        <v>5502</v>
      </c>
      <c r="D866" s="295" t="s">
        <v>705</v>
      </c>
      <c r="E866" s="296">
        <f>F866+G866+H866</f>
        <v>0</v>
      </c>
      <c r="F866" s="158"/>
      <c r="G866" s="159"/>
      <c r="H866" s="1426"/>
      <c r="I866" s="158"/>
      <c r="J866" s="159"/>
      <c r="K866" s="1426"/>
      <c r="L866" s="296">
        <f>I866+J866+K866</f>
        <v>0</v>
      </c>
      <c r="M866" s="12">
        <f t="shared" si="194"/>
      </c>
      <c r="N866" s="13"/>
    </row>
    <row r="867" spans="1:14" ht="15.75">
      <c r="A867" s="22">
        <v>700</v>
      </c>
      <c r="B867" s="363"/>
      <c r="C867" s="294">
        <v>5503</v>
      </c>
      <c r="D867" s="364" t="s">
        <v>706</v>
      </c>
      <c r="E867" s="296">
        <f>F867+G867+H867</f>
        <v>0</v>
      </c>
      <c r="F867" s="158"/>
      <c r="G867" s="159"/>
      <c r="H867" s="1426"/>
      <c r="I867" s="158"/>
      <c r="J867" s="159"/>
      <c r="K867" s="1426"/>
      <c r="L867" s="296">
        <f>I867+J867+K867</f>
        <v>0</v>
      </c>
      <c r="M867" s="12">
        <f t="shared" si="194"/>
      </c>
      <c r="N867" s="13"/>
    </row>
    <row r="868" spans="1:14" ht="15.75">
      <c r="A868" s="22">
        <v>710</v>
      </c>
      <c r="B868" s="363"/>
      <c r="C868" s="286">
        <v>5504</v>
      </c>
      <c r="D868" s="340" t="s">
        <v>707</v>
      </c>
      <c r="E868" s="288">
        <f>F868+G868+H868</f>
        <v>0</v>
      </c>
      <c r="F868" s="173"/>
      <c r="G868" s="174"/>
      <c r="H868" s="1427"/>
      <c r="I868" s="173"/>
      <c r="J868" s="174"/>
      <c r="K868" s="1427"/>
      <c r="L868" s="288">
        <f>I868+J868+K868</f>
        <v>0</v>
      </c>
      <c r="M868" s="12">
        <f t="shared" si="194"/>
      </c>
      <c r="N868" s="13"/>
    </row>
    <row r="869" spans="1:14" ht="15.75">
      <c r="A869" s="23">
        <v>715</v>
      </c>
      <c r="B869" s="366">
        <v>5700</v>
      </c>
      <c r="C869" s="1759" t="s">
        <v>933</v>
      </c>
      <c r="D869" s="1760"/>
      <c r="E869" s="311">
        <f aca="true" t="shared" si="207" ref="E869:L869">SUM(E870:E872)</f>
        <v>0</v>
      </c>
      <c r="F869" s="275">
        <f t="shared" si="207"/>
        <v>0</v>
      </c>
      <c r="G869" s="276">
        <f t="shared" si="207"/>
        <v>0</v>
      </c>
      <c r="H869" s="277">
        <f>SUM(H870:H872)</f>
        <v>0</v>
      </c>
      <c r="I869" s="275">
        <f t="shared" si="207"/>
        <v>0</v>
      </c>
      <c r="J869" s="276">
        <f t="shared" si="207"/>
        <v>0</v>
      </c>
      <c r="K869" s="277">
        <f t="shared" si="207"/>
        <v>0</v>
      </c>
      <c r="L869" s="311">
        <f t="shared" si="207"/>
        <v>0</v>
      </c>
      <c r="M869" s="12">
        <f t="shared" si="194"/>
      </c>
      <c r="N869" s="13"/>
    </row>
    <row r="870" spans="1:14" ht="15.75">
      <c r="A870" s="23">
        <v>720</v>
      </c>
      <c r="B870" s="367"/>
      <c r="C870" s="368">
        <v>5701</v>
      </c>
      <c r="D870" s="369" t="s">
        <v>708</v>
      </c>
      <c r="E870" s="282">
        <f>F870+G870+H870</f>
        <v>0</v>
      </c>
      <c r="F870" s="152"/>
      <c r="G870" s="153"/>
      <c r="H870" s="1421"/>
      <c r="I870" s="152"/>
      <c r="J870" s="153"/>
      <c r="K870" s="1421"/>
      <c r="L870" s="282">
        <f>I870+J870+K870</f>
        <v>0</v>
      </c>
      <c r="M870" s="12">
        <f t="shared" si="194"/>
      </c>
      <c r="N870" s="13"/>
    </row>
    <row r="871" spans="1:14" ht="15.75">
      <c r="A871" s="23">
        <v>725</v>
      </c>
      <c r="B871" s="367"/>
      <c r="C871" s="374">
        <v>5702</v>
      </c>
      <c r="D871" s="375" t="s">
        <v>709</v>
      </c>
      <c r="E871" s="315">
        <f>F871+G871+H871</f>
        <v>0</v>
      </c>
      <c r="F871" s="164"/>
      <c r="G871" s="165"/>
      <c r="H871" s="1422"/>
      <c r="I871" s="164"/>
      <c r="J871" s="165"/>
      <c r="K871" s="1422"/>
      <c r="L871" s="315">
        <f>I871+J871+K871</f>
        <v>0</v>
      </c>
      <c r="M871" s="12">
        <f t="shared" si="194"/>
      </c>
      <c r="N871" s="13"/>
    </row>
    <row r="872" spans="1:14" ht="15.75">
      <c r="A872" s="23">
        <v>730</v>
      </c>
      <c r="B872" s="293"/>
      <c r="C872" s="376">
        <v>4071</v>
      </c>
      <c r="D872" s="377" t="s">
        <v>710</v>
      </c>
      <c r="E872" s="378">
        <f>F872+G872+H872</f>
        <v>0</v>
      </c>
      <c r="F872" s="1423"/>
      <c r="G872" s="1424"/>
      <c r="H872" s="1425"/>
      <c r="I872" s="1423"/>
      <c r="J872" s="1424"/>
      <c r="K872" s="1425"/>
      <c r="L872" s="378">
        <f>I872+J872+K872</f>
        <v>0</v>
      </c>
      <c r="M872" s="12">
        <f t="shared" si="194"/>
      </c>
      <c r="N872" s="13"/>
    </row>
    <row r="873" spans="1:14" ht="15.75">
      <c r="A873" s="23">
        <v>735</v>
      </c>
      <c r="B873" s="583"/>
      <c r="C873" s="1753" t="s">
        <v>711</v>
      </c>
      <c r="D873" s="1754"/>
      <c r="E873" s="1444"/>
      <c r="F873" s="1444"/>
      <c r="G873" s="1444"/>
      <c r="H873" s="1444"/>
      <c r="I873" s="1444"/>
      <c r="J873" s="1444"/>
      <c r="K873" s="1444"/>
      <c r="L873" s="1445"/>
      <c r="M873" s="12">
        <f t="shared" si="194"/>
      </c>
      <c r="N873" s="13"/>
    </row>
    <row r="874" spans="1:14" ht="15.75">
      <c r="A874" s="23">
        <v>740</v>
      </c>
      <c r="B874" s="382">
        <v>98</v>
      </c>
      <c r="C874" s="1753" t="s">
        <v>711</v>
      </c>
      <c r="D874" s="1754"/>
      <c r="E874" s="383">
        <f>F874+G874+H874</f>
        <v>0</v>
      </c>
      <c r="F874" s="1435"/>
      <c r="G874" s="1436"/>
      <c r="H874" s="1437"/>
      <c r="I874" s="1467">
        <v>0</v>
      </c>
      <c r="J874" s="1468">
        <v>0</v>
      </c>
      <c r="K874" s="1469">
        <v>0</v>
      </c>
      <c r="L874" s="383">
        <f>I874+J874+K874</f>
        <v>0</v>
      </c>
      <c r="M874" s="12">
        <f t="shared" si="194"/>
      </c>
      <c r="N874" s="13"/>
    </row>
    <row r="875" spans="1:14" ht="15.75">
      <c r="A875" s="23">
        <v>745</v>
      </c>
      <c r="B875" s="1439"/>
      <c r="C875" s="1440"/>
      <c r="D875" s="1441"/>
      <c r="E875" s="270"/>
      <c r="F875" s="270"/>
      <c r="G875" s="270"/>
      <c r="H875" s="270"/>
      <c r="I875" s="270"/>
      <c r="J875" s="270"/>
      <c r="K875" s="270"/>
      <c r="L875" s="271"/>
      <c r="M875" s="12">
        <f t="shared" si="194"/>
      </c>
      <c r="N875" s="13"/>
    </row>
    <row r="876" spans="1:14" ht="15.75">
      <c r="A876" s="22">
        <v>750</v>
      </c>
      <c r="B876" s="1442"/>
      <c r="C876" s="111"/>
      <c r="D876" s="1443"/>
      <c r="E876" s="219"/>
      <c r="F876" s="219"/>
      <c r="G876" s="219"/>
      <c r="H876" s="219"/>
      <c r="I876" s="219"/>
      <c r="J876" s="219"/>
      <c r="K876" s="219"/>
      <c r="L876" s="390"/>
      <c r="M876" s="12">
        <f t="shared" si="194"/>
      </c>
      <c r="N876" s="13"/>
    </row>
    <row r="877" spans="1:14" ht="15.75">
      <c r="A877" s="23">
        <v>755</v>
      </c>
      <c r="B877" s="1442"/>
      <c r="C877" s="111"/>
      <c r="D877" s="1443"/>
      <c r="E877" s="219"/>
      <c r="F877" s="219"/>
      <c r="G877" s="219"/>
      <c r="H877" s="219"/>
      <c r="I877" s="219"/>
      <c r="J877" s="219"/>
      <c r="K877" s="219"/>
      <c r="L877" s="390"/>
      <c r="M877" s="12">
        <f t="shared" si="194"/>
      </c>
      <c r="N877" s="13"/>
    </row>
    <row r="878" spans="1:14" ht="16.5" thickBot="1">
      <c r="A878" s="23">
        <v>760</v>
      </c>
      <c r="B878" s="1470"/>
      <c r="C878" s="394" t="s">
        <v>758</v>
      </c>
      <c r="D878" s="1438">
        <f>+B878</f>
        <v>0</v>
      </c>
      <c r="E878" s="396">
        <f aca="true" t="shared" si="208" ref="E878:L878">SUM(E762,E765,E771,E779,E780,E798,E802,E808,E811,E812,E813,E814,E815,E824,E831,E832,E833,E834,E841,E845,E846,E847,E848,E851,E852,E860,E863,E864,E869)+E874</f>
        <v>259206</v>
      </c>
      <c r="F878" s="397">
        <f t="shared" si="208"/>
        <v>0</v>
      </c>
      <c r="G878" s="398">
        <f t="shared" si="208"/>
        <v>259206</v>
      </c>
      <c r="H878" s="399">
        <f>SUM(H762,H765,H771,H779,H780,H798,H802,H808,H811,H812,H813,H814,H815,H824,H831,H832,H833,H834,H841,H845,H846,H847,H848,H851,H852,H860,H863,H864,H869)+H874</f>
        <v>0</v>
      </c>
      <c r="I878" s="397">
        <f t="shared" si="208"/>
        <v>0</v>
      </c>
      <c r="J878" s="398">
        <f t="shared" si="208"/>
        <v>12661</v>
      </c>
      <c r="K878" s="399">
        <f t="shared" si="208"/>
        <v>0</v>
      </c>
      <c r="L878" s="396">
        <f t="shared" si="208"/>
        <v>12661</v>
      </c>
      <c r="M878" s="12">
        <f>(IF($E878&lt;&gt;0,$M$2,IF($L878&lt;&gt;0,$M$2,"")))</f>
        <v>1</v>
      </c>
      <c r="N878" s="73" t="str">
        <f>LEFT(C759,1)</f>
        <v>5</v>
      </c>
    </row>
    <row r="879" spans="1:13" ht="16.5" thickTop="1">
      <c r="A879" s="22">
        <v>765</v>
      </c>
      <c r="B879" s="79" t="s">
        <v>124</v>
      </c>
      <c r="C879" s="1"/>
      <c r="L879" s="6"/>
      <c r="M879" s="7">
        <f>(IF($E878&lt;&gt;0,$M$2,IF($L878&lt;&gt;0,$M$2,"")))</f>
        <v>1</v>
      </c>
    </row>
    <row r="880" spans="1:13" ht="15">
      <c r="A880" s="22">
        <v>775</v>
      </c>
      <c r="B880" s="1369"/>
      <c r="C880" s="1369"/>
      <c r="D880" s="1370"/>
      <c r="E880" s="1369"/>
      <c r="F880" s="1369"/>
      <c r="G880" s="1369"/>
      <c r="H880" s="1369"/>
      <c r="I880" s="1369"/>
      <c r="J880" s="1369"/>
      <c r="K880" s="1369"/>
      <c r="L880" s="1371"/>
      <c r="M880" s="7">
        <f>(IF($E878&lt;&gt;0,$M$2,IF($L878&lt;&gt;0,$M$2,"")))</f>
        <v>1</v>
      </c>
    </row>
    <row r="881" spans="1:14" ht="18">
      <c r="A881" s="23">
        <v>780</v>
      </c>
      <c r="B881" s="65"/>
      <c r="C881" s="65"/>
      <c r="D881" s="65"/>
      <c r="E881" s="65"/>
      <c r="F881" s="65"/>
      <c r="G881" s="65"/>
      <c r="H881" s="65"/>
      <c r="I881" s="65"/>
      <c r="J881" s="65"/>
      <c r="K881" s="65"/>
      <c r="L881" s="77"/>
      <c r="M881" s="74">
        <f>(IF(E876&lt;&gt;0,$G$2,IF(L876&lt;&gt;0,$G$2,"")))</f>
      </c>
      <c r="N881" s="65"/>
    </row>
    <row r="882" spans="1:13" ht="15">
      <c r="A882" s="23">
        <v>785</v>
      </c>
      <c r="B882" s="6"/>
      <c r="C882" s="6"/>
      <c r="D882" s="522"/>
      <c r="E882" s="38"/>
      <c r="F882" s="38"/>
      <c r="G882" s="38"/>
      <c r="H882" s="38"/>
      <c r="I882" s="38"/>
      <c r="J882" s="38"/>
      <c r="K882" s="38"/>
      <c r="L882" s="38"/>
      <c r="M882" s="7">
        <f>(IF($E1016&lt;&gt;0,$M$2,IF($L1016&lt;&gt;0,$M$2,"")))</f>
        <v>1</v>
      </c>
    </row>
    <row r="883" spans="1:13" ht="15">
      <c r="A883" s="23">
        <v>790</v>
      </c>
      <c r="B883" s="6"/>
      <c r="C883" s="1367"/>
      <c r="D883" s="1368"/>
      <c r="E883" s="38"/>
      <c r="F883" s="38"/>
      <c r="G883" s="38"/>
      <c r="H883" s="38"/>
      <c r="I883" s="38"/>
      <c r="J883" s="38"/>
      <c r="K883" s="38"/>
      <c r="L883" s="38"/>
      <c r="M883" s="7">
        <f>(IF($E1016&lt;&gt;0,$M$2,IF($L1016&lt;&gt;0,$M$2,"")))</f>
        <v>1</v>
      </c>
    </row>
    <row r="884" spans="1:13" ht="15.75">
      <c r="A884" s="23">
        <v>795</v>
      </c>
      <c r="B884" s="1777" t="str">
        <f>$B$7</f>
        <v>ОТЧЕТНИ ДАННИ ПО ЕБК ЗА СМЕТКИТЕ ЗА СРЕДСТВАТА ОТ ЕВРОПЕЙСКИЯ СЪЮЗ - КСФ</v>
      </c>
      <c r="C884" s="1778"/>
      <c r="D884" s="1778"/>
      <c r="E884" s="243"/>
      <c r="F884" s="243"/>
      <c r="G884" s="238"/>
      <c r="H884" s="238"/>
      <c r="I884" s="238"/>
      <c r="J884" s="238"/>
      <c r="K884" s="238"/>
      <c r="L884" s="238"/>
      <c r="M884" s="7">
        <f>(IF($E1016&lt;&gt;0,$M$2,IF($L1016&lt;&gt;0,$M$2,"")))</f>
        <v>1</v>
      </c>
    </row>
    <row r="885" spans="1:13" ht="15.75">
      <c r="A885" s="22">
        <v>805</v>
      </c>
      <c r="B885" s="229"/>
      <c r="C885" s="392"/>
      <c r="D885" s="401"/>
      <c r="E885" s="407" t="s">
        <v>473</v>
      </c>
      <c r="F885" s="407" t="s">
        <v>852</v>
      </c>
      <c r="G885" s="238"/>
      <c r="H885" s="1364" t="s">
        <v>1278</v>
      </c>
      <c r="I885" s="1365"/>
      <c r="J885" s="1366"/>
      <c r="K885" s="238"/>
      <c r="L885" s="238"/>
      <c r="M885" s="7">
        <f>(IF($E1016&lt;&gt;0,$M$2,IF($L1016&lt;&gt;0,$M$2,"")))</f>
        <v>1</v>
      </c>
    </row>
    <row r="886" spans="1:13" ht="18">
      <c r="A886" s="23">
        <v>810</v>
      </c>
      <c r="B886" s="1779" t="str">
        <f>$B$9</f>
        <v>Община Сунгурларе</v>
      </c>
      <c r="C886" s="1780"/>
      <c r="D886" s="1781"/>
      <c r="E886" s="115">
        <f>$E$9</f>
        <v>42736</v>
      </c>
      <c r="F886" s="227">
        <f>$F$9</f>
        <v>42947</v>
      </c>
      <c r="G886" s="238"/>
      <c r="H886" s="238"/>
      <c r="I886" s="238"/>
      <c r="J886" s="238"/>
      <c r="K886" s="238"/>
      <c r="L886" s="238"/>
      <c r="M886" s="7">
        <f>(IF($E1016&lt;&gt;0,$M$2,IF($L1016&lt;&gt;0,$M$2,"")))</f>
        <v>1</v>
      </c>
    </row>
    <row r="887" spans="1:13" ht="15">
      <c r="A887" s="23">
        <v>815</v>
      </c>
      <c r="B887" s="228" t="str">
        <f>$B$10</f>
        <v>(наименование на разпоредителя с бюджет)</v>
      </c>
      <c r="C887" s="229"/>
      <c r="D887" s="230"/>
      <c r="E887" s="238"/>
      <c r="F887" s="238"/>
      <c r="G887" s="238"/>
      <c r="H887" s="238"/>
      <c r="I887" s="238"/>
      <c r="J887" s="238"/>
      <c r="K887" s="238"/>
      <c r="L887" s="238"/>
      <c r="M887" s="7">
        <f>(IF($E1016&lt;&gt;0,$M$2,IF($L1016&lt;&gt;0,$M$2,"")))</f>
        <v>1</v>
      </c>
    </row>
    <row r="888" spans="1:13" ht="15">
      <c r="A888" s="28">
        <v>525</v>
      </c>
      <c r="B888" s="228"/>
      <c r="C888" s="229"/>
      <c r="D888" s="230"/>
      <c r="E888" s="238"/>
      <c r="F888" s="238"/>
      <c r="G888" s="238"/>
      <c r="H888" s="238"/>
      <c r="I888" s="238"/>
      <c r="J888" s="238"/>
      <c r="K888" s="238"/>
      <c r="L888" s="238"/>
      <c r="M888" s="7">
        <f>(IF($E1016&lt;&gt;0,$M$2,IF($L1016&lt;&gt;0,$M$2,"")))</f>
        <v>1</v>
      </c>
    </row>
    <row r="889" spans="1:13" ht="18">
      <c r="A889" s="22">
        <v>820</v>
      </c>
      <c r="B889" s="1782" t="str">
        <f>$B$12</f>
        <v>Сунгурларе</v>
      </c>
      <c r="C889" s="1783"/>
      <c r="D889" s="1784"/>
      <c r="E889" s="411" t="s">
        <v>908</v>
      </c>
      <c r="F889" s="1362" t="str">
        <f>$F$12</f>
        <v>5212</v>
      </c>
      <c r="G889" s="238"/>
      <c r="H889" s="238"/>
      <c r="I889" s="238"/>
      <c r="J889" s="238"/>
      <c r="K889" s="238"/>
      <c r="L889" s="238"/>
      <c r="M889" s="7">
        <f>(IF($E1016&lt;&gt;0,$M$2,IF($L1016&lt;&gt;0,$M$2,"")))</f>
        <v>1</v>
      </c>
    </row>
    <row r="890" spans="1:13" ht="15.75">
      <c r="A890" s="23">
        <v>821</v>
      </c>
      <c r="B890" s="234" t="str">
        <f>$B$13</f>
        <v>(наименование на първостепенния разпоредител с бюджет)</v>
      </c>
      <c r="C890" s="229"/>
      <c r="D890" s="230"/>
      <c r="E890" s="1363"/>
      <c r="F890" s="243"/>
      <c r="G890" s="238"/>
      <c r="H890" s="238"/>
      <c r="I890" s="238"/>
      <c r="J890" s="238"/>
      <c r="K890" s="238"/>
      <c r="L890" s="238"/>
      <c r="M890" s="7">
        <f>(IF($E1016&lt;&gt;0,$M$2,IF($L1016&lt;&gt;0,$M$2,"")))</f>
        <v>1</v>
      </c>
    </row>
    <row r="891" spans="1:13" ht="18">
      <c r="A891" s="23">
        <v>822</v>
      </c>
      <c r="B891" s="237"/>
      <c r="C891" s="238"/>
      <c r="D891" s="124" t="s">
        <v>909</v>
      </c>
      <c r="E891" s="239">
        <f>$E$15</f>
        <v>98</v>
      </c>
      <c r="F891" s="415" t="str">
        <f>$F$15</f>
        <v>СЕС - КСФ</v>
      </c>
      <c r="G891" s="219"/>
      <c r="H891" s="219"/>
      <c r="I891" s="219"/>
      <c r="J891" s="219"/>
      <c r="K891" s="219"/>
      <c r="L891" s="219"/>
      <c r="M891" s="7">
        <f>(IF($E1016&lt;&gt;0,$M$2,IF($L1016&lt;&gt;0,$M$2,"")))</f>
        <v>1</v>
      </c>
    </row>
    <row r="892" spans="1:13" ht="16.5" thickBot="1">
      <c r="A892" s="23">
        <v>823</v>
      </c>
      <c r="B892" s="229"/>
      <c r="C892" s="392"/>
      <c r="D892" s="401"/>
      <c r="E892" s="238"/>
      <c r="F892" s="410"/>
      <c r="G892" s="410"/>
      <c r="H892" s="410"/>
      <c r="I892" s="410"/>
      <c r="J892" s="410"/>
      <c r="K892" s="410"/>
      <c r="L892" s="1379" t="s">
        <v>474</v>
      </c>
      <c r="M892" s="7">
        <f>(IF($E1016&lt;&gt;0,$M$2,IF($L1016&lt;&gt;0,$M$2,"")))</f>
        <v>1</v>
      </c>
    </row>
    <row r="893" spans="1:13" ht="24.75" customHeight="1">
      <c r="A893" s="23">
        <v>825</v>
      </c>
      <c r="B893" s="248"/>
      <c r="C893" s="249"/>
      <c r="D893" s="250" t="s">
        <v>729</v>
      </c>
      <c r="E893" s="1765" t="s">
        <v>2054</v>
      </c>
      <c r="F893" s="1766"/>
      <c r="G893" s="1766"/>
      <c r="H893" s="1767"/>
      <c r="I893" s="1768" t="s">
        <v>2055</v>
      </c>
      <c r="J893" s="1769"/>
      <c r="K893" s="1769"/>
      <c r="L893" s="1770"/>
      <c r="M893" s="7">
        <f>(IF($E1016&lt;&gt;0,$M$2,IF($L1016&lt;&gt;0,$M$2,"")))</f>
        <v>1</v>
      </c>
    </row>
    <row r="894" spans="1:13" ht="54.75" customHeight="1" thickBot="1">
      <c r="A894" s="23"/>
      <c r="B894" s="251" t="s">
        <v>66</v>
      </c>
      <c r="C894" s="252" t="s">
        <v>475</v>
      </c>
      <c r="D894" s="253" t="s">
        <v>730</v>
      </c>
      <c r="E894" s="1405" t="str">
        <f>$E$20</f>
        <v>Уточнен план                Общо</v>
      </c>
      <c r="F894" s="1409" t="str">
        <f>$F$20</f>
        <v>държавни дейности</v>
      </c>
      <c r="G894" s="1410" t="str">
        <f>$G$20</f>
        <v>местни дейности</v>
      </c>
      <c r="H894" s="1411" t="str">
        <f>$H$20</f>
        <v>дофинансиране</v>
      </c>
      <c r="I894" s="254" t="str">
        <f>$I$20</f>
        <v>държавни дейности -ОТЧЕТ</v>
      </c>
      <c r="J894" s="255" t="str">
        <f>$J$20</f>
        <v>местни дейности - ОТЧЕТ</v>
      </c>
      <c r="K894" s="256" t="str">
        <f>$K$20</f>
        <v>дофинансиране - ОТЧЕТ</v>
      </c>
      <c r="L894" s="1674" t="str">
        <f>$L$20</f>
        <v>ОТЧЕТ                                    ОБЩО</v>
      </c>
      <c r="M894" s="7">
        <f>(IF($E1016&lt;&gt;0,$M$2,IF($L1016&lt;&gt;0,$M$2,"")))</f>
        <v>1</v>
      </c>
    </row>
    <row r="895" spans="1:13" ht="18.75">
      <c r="A895" s="23"/>
      <c r="B895" s="259"/>
      <c r="C895" s="260"/>
      <c r="D895" s="261" t="s">
        <v>760</v>
      </c>
      <c r="E895" s="1461" t="str">
        <f>$E$21</f>
        <v>(1)</v>
      </c>
      <c r="F895" s="143" t="str">
        <f>$F$21</f>
        <v>(2)</v>
      </c>
      <c r="G895" s="144" t="str">
        <f>$G$21</f>
        <v>(3)</v>
      </c>
      <c r="H895" s="145" t="str">
        <f>$H$21</f>
        <v>(4)</v>
      </c>
      <c r="I895" s="262" t="str">
        <f>$I$21</f>
        <v>(5)</v>
      </c>
      <c r="J895" s="263" t="str">
        <f>$J$21</f>
        <v>(6)</v>
      </c>
      <c r="K895" s="264" t="str">
        <f>$K$21</f>
        <v>(7)</v>
      </c>
      <c r="L895" s="265" t="str">
        <f>$L$21</f>
        <v>(8)</v>
      </c>
      <c r="M895" s="7">
        <f>(IF($E1016&lt;&gt;0,$M$2,IF($L1016&lt;&gt;0,$M$2,"")))</f>
        <v>1</v>
      </c>
    </row>
    <row r="896" spans="1:13" ht="15.75">
      <c r="A896" s="23"/>
      <c r="B896" s="1457"/>
      <c r="C896" s="1613" t="str">
        <f>VLOOKUP(D896,OP_LIST2,2,FALSE)</f>
        <v>98311</v>
      </c>
      <c r="D896" s="1458" t="s">
        <v>1258</v>
      </c>
      <c r="E896" s="390"/>
      <c r="F896" s="1447"/>
      <c r="G896" s="1448"/>
      <c r="H896" s="1449"/>
      <c r="I896" s="1447"/>
      <c r="J896" s="1448"/>
      <c r="K896" s="1449"/>
      <c r="L896" s="1446"/>
      <c r="M896" s="7">
        <f>(IF($E1016&lt;&gt;0,$M$2,IF($L1016&lt;&gt;0,$M$2,"")))</f>
        <v>1</v>
      </c>
    </row>
    <row r="897" spans="1:13" ht="15.75">
      <c r="A897" s="23"/>
      <c r="B897" s="1460"/>
      <c r="C897" s="1465">
        <f>VLOOKUP(D898,EBK_DEIN2,2,FALSE)</f>
        <v>5532</v>
      </c>
      <c r="D897" s="1464" t="s">
        <v>809</v>
      </c>
      <c r="E897" s="390"/>
      <c r="F897" s="1450"/>
      <c r="G897" s="1451"/>
      <c r="H897" s="1452"/>
      <c r="I897" s="1450"/>
      <c r="J897" s="1451"/>
      <c r="K897" s="1452"/>
      <c r="L897" s="1446"/>
      <c r="M897" s="7">
        <f>(IF($E1016&lt;&gt;0,$M$2,IF($L1016&lt;&gt;0,$M$2,"")))</f>
        <v>1</v>
      </c>
    </row>
    <row r="898" spans="1:13" ht="15.75">
      <c r="A898" s="23"/>
      <c r="B898" s="1456"/>
      <c r="C898" s="1592">
        <f>+C897</f>
        <v>5532</v>
      </c>
      <c r="D898" s="1458" t="s">
        <v>581</v>
      </c>
      <c r="E898" s="390"/>
      <c r="F898" s="1450"/>
      <c r="G898" s="1451"/>
      <c r="H898" s="1452"/>
      <c r="I898" s="1450"/>
      <c r="J898" s="1451"/>
      <c r="K898" s="1452"/>
      <c r="L898" s="1446"/>
      <c r="M898" s="7">
        <f>(IF($E1016&lt;&gt;0,$M$2,IF($L1016&lt;&gt;0,$M$2,"")))</f>
        <v>1</v>
      </c>
    </row>
    <row r="899" spans="1:13" ht="15">
      <c r="A899" s="23"/>
      <c r="B899" s="1462"/>
      <c r="C899" s="1459"/>
      <c r="D899" s="1463" t="s">
        <v>731</v>
      </c>
      <c r="E899" s="390"/>
      <c r="F899" s="1453"/>
      <c r="G899" s="1454"/>
      <c r="H899" s="1455"/>
      <c r="I899" s="1453"/>
      <c r="J899" s="1454"/>
      <c r="K899" s="1455"/>
      <c r="L899" s="1446"/>
      <c r="M899" s="7">
        <f>(IF($E1016&lt;&gt;0,$M$2,IF($L1016&lt;&gt;0,$M$2,"")))</f>
        <v>1</v>
      </c>
    </row>
    <row r="900" spans="1:14" ht="15.75">
      <c r="A900" s="23"/>
      <c r="B900" s="273">
        <v>100</v>
      </c>
      <c r="C900" s="1771" t="s">
        <v>761</v>
      </c>
      <c r="D900" s="1772"/>
      <c r="E900" s="274">
        <f aca="true" t="shared" si="209" ref="E900:L900">SUM(E901:E902)</f>
        <v>0</v>
      </c>
      <c r="F900" s="275">
        <f t="shared" si="209"/>
        <v>0</v>
      </c>
      <c r="G900" s="276">
        <f t="shared" si="209"/>
        <v>0</v>
      </c>
      <c r="H900" s="277">
        <f>SUM(H901:H902)</f>
        <v>0</v>
      </c>
      <c r="I900" s="275">
        <f t="shared" si="209"/>
        <v>0</v>
      </c>
      <c r="J900" s="276">
        <f t="shared" si="209"/>
        <v>1380</v>
      </c>
      <c r="K900" s="277">
        <f t="shared" si="209"/>
        <v>0</v>
      </c>
      <c r="L900" s="274">
        <f t="shared" si="209"/>
        <v>1380</v>
      </c>
      <c r="M900" s="12">
        <f>(IF($E900&lt;&gt;0,$M$2,IF($L900&lt;&gt;0,$M$2,"")))</f>
        <v>1</v>
      </c>
      <c r="N900" s="13"/>
    </row>
    <row r="901" spans="1:14" ht="15.75">
      <c r="A901" s="23"/>
      <c r="B901" s="279"/>
      <c r="C901" s="280">
        <v>101</v>
      </c>
      <c r="D901" s="281" t="s">
        <v>762</v>
      </c>
      <c r="E901" s="282">
        <f>F901+G901+H901</f>
        <v>0</v>
      </c>
      <c r="F901" s="152">
        <v>0</v>
      </c>
      <c r="G901" s="153">
        <v>0</v>
      </c>
      <c r="H901" s="1421">
        <v>0</v>
      </c>
      <c r="I901" s="152">
        <v>0</v>
      </c>
      <c r="J901" s="153">
        <v>1380</v>
      </c>
      <c r="K901" s="1421">
        <v>0</v>
      </c>
      <c r="L901" s="282">
        <f>I901+J901+K901</f>
        <v>1380</v>
      </c>
      <c r="M901" s="12">
        <f aca="true" t="shared" si="210" ref="M901:M968">(IF($E901&lt;&gt;0,$M$2,IF($L901&lt;&gt;0,$M$2,"")))</f>
        <v>1</v>
      </c>
      <c r="N901" s="13"/>
    </row>
    <row r="902" spans="1:14" ht="15.75">
      <c r="A902" s="10"/>
      <c r="B902" s="279"/>
      <c r="C902" s="286">
        <v>102</v>
      </c>
      <c r="D902" s="287" t="s">
        <v>763</v>
      </c>
      <c r="E902" s="288">
        <f>F902+G902+H902</f>
        <v>0</v>
      </c>
      <c r="F902" s="173"/>
      <c r="G902" s="174"/>
      <c r="H902" s="1427"/>
      <c r="I902" s="173"/>
      <c r="J902" s="174"/>
      <c r="K902" s="1427"/>
      <c r="L902" s="288">
        <f>I902+J902+K902</f>
        <v>0</v>
      </c>
      <c r="M902" s="12">
        <f t="shared" si="210"/>
      </c>
      <c r="N902" s="13"/>
    </row>
    <row r="903" spans="1:14" ht="15.75">
      <c r="A903" s="10"/>
      <c r="B903" s="273">
        <v>200</v>
      </c>
      <c r="C903" s="1763" t="s">
        <v>764</v>
      </c>
      <c r="D903" s="1764"/>
      <c r="E903" s="274">
        <f aca="true" t="shared" si="211" ref="E903:L903">SUM(E904:E908)</f>
        <v>0</v>
      </c>
      <c r="F903" s="275">
        <f t="shared" si="211"/>
        <v>0</v>
      </c>
      <c r="G903" s="276">
        <f t="shared" si="211"/>
        <v>0</v>
      </c>
      <c r="H903" s="277">
        <f>SUM(H904:H908)</f>
        <v>0</v>
      </c>
      <c r="I903" s="275">
        <f t="shared" si="211"/>
        <v>0</v>
      </c>
      <c r="J903" s="276">
        <f t="shared" si="211"/>
        <v>8385</v>
      </c>
      <c r="K903" s="277">
        <f t="shared" si="211"/>
        <v>0</v>
      </c>
      <c r="L903" s="274">
        <f t="shared" si="211"/>
        <v>8385</v>
      </c>
      <c r="M903" s="12">
        <f t="shared" si="210"/>
        <v>1</v>
      </c>
      <c r="N903" s="13"/>
    </row>
    <row r="904" spans="1:14" ht="15.75">
      <c r="A904" s="10"/>
      <c r="B904" s="292"/>
      <c r="C904" s="280">
        <v>201</v>
      </c>
      <c r="D904" s="281" t="s">
        <v>765</v>
      </c>
      <c r="E904" s="282">
        <f>F904+G904+H904</f>
        <v>0</v>
      </c>
      <c r="F904" s="152">
        <v>0</v>
      </c>
      <c r="G904" s="153">
        <v>0</v>
      </c>
      <c r="H904" s="1421">
        <v>0</v>
      </c>
      <c r="I904" s="152">
        <v>0</v>
      </c>
      <c r="J904" s="153">
        <v>8385</v>
      </c>
      <c r="K904" s="1421">
        <v>0</v>
      </c>
      <c r="L904" s="282">
        <f>I904+J904+K904</f>
        <v>8385</v>
      </c>
      <c r="M904" s="12">
        <f t="shared" si="210"/>
        <v>1</v>
      </c>
      <c r="N904" s="13"/>
    </row>
    <row r="905" spans="1:14" ht="15.75">
      <c r="A905" s="10"/>
      <c r="B905" s="293"/>
      <c r="C905" s="294">
        <v>202</v>
      </c>
      <c r="D905" s="295" t="s">
        <v>766</v>
      </c>
      <c r="E905" s="296">
        <f>F905+G905+H905</f>
        <v>0</v>
      </c>
      <c r="F905" s="158"/>
      <c r="G905" s="159"/>
      <c r="H905" s="1426"/>
      <c r="I905" s="158"/>
      <c r="J905" s="159"/>
      <c r="K905" s="1426"/>
      <c r="L905" s="296">
        <f>I905+J905+K905</f>
        <v>0</v>
      </c>
      <c r="M905" s="12">
        <f t="shared" si="210"/>
      </c>
      <c r="N905" s="13"/>
    </row>
    <row r="906" spans="1:14" ht="31.5">
      <c r="A906" s="10"/>
      <c r="B906" s="300"/>
      <c r="C906" s="294">
        <v>205</v>
      </c>
      <c r="D906" s="295" t="s">
        <v>614</v>
      </c>
      <c r="E906" s="296">
        <f>F906+G906+H906</f>
        <v>0</v>
      </c>
      <c r="F906" s="158"/>
      <c r="G906" s="159"/>
      <c r="H906" s="1426"/>
      <c r="I906" s="158"/>
      <c r="J906" s="159"/>
      <c r="K906" s="1426"/>
      <c r="L906" s="296">
        <f>I906+J906+K906</f>
        <v>0</v>
      </c>
      <c r="M906" s="12">
        <f t="shared" si="210"/>
      </c>
      <c r="N906" s="13"/>
    </row>
    <row r="907" spans="1:14" ht="15.75">
      <c r="A907" s="10"/>
      <c r="B907" s="300"/>
      <c r="C907" s="294">
        <v>208</v>
      </c>
      <c r="D907" s="301" t="s">
        <v>615</v>
      </c>
      <c r="E907" s="296">
        <f>F907+G907+H907</f>
        <v>0</v>
      </c>
      <c r="F907" s="158"/>
      <c r="G907" s="159"/>
      <c r="H907" s="1426"/>
      <c r="I907" s="158"/>
      <c r="J907" s="159"/>
      <c r="K907" s="1426"/>
      <c r="L907" s="296">
        <f>I907+J907+K907</f>
        <v>0</v>
      </c>
      <c r="M907" s="12">
        <f t="shared" si="210"/>
      </c>
      <c r="N907" s="13"/>
    </row>
    <row r="908" spans="1:14" ht="15.75">
      <c r="A908" s="10"/>
      <c r="B908" s="292"/>
      <c r="C908" s="286">
        <v>209</v>
      </c>
      <c r="D908" s="302" t="s">
        <v>616</v>
      </c>
      <c r="E908" s="288">
        <f>F908+G908+H908</f>
        <v>0</v>
      </c>
      <c r="F908" s="173"/>
      <c r="G908" s="174"/>
      <c r="H908" s="1427"/>
      <c r="I908" s="173"/>
      <c r="J908" s="174"/>
      <c r="K908" s="1427"/>
      <c r="L908" s="288">
        <f>I908+J908+K908</f>
        <v>0</v>
      </c>
      <c r="M908" s="12">
        <f t="shared" si="210"/>
      </c>
      <c r="N908" s="13"/>
    </row>
    <row r="909" spans="1:14" ht="15.75">
      <c r="A909" s="10"/>
      <c r="B909" s="273">
        <v>500</v>
      </c>
      <c r="C909" s="1773" t="s">
        <v>199</v>
      </c>
      <c r="D909" s="1774"/>
      <c r="E909" s="274">
        <f aca="true" t="shared" si="212" ref="E909:L909">SUM(E910:E916)</f>
        <v>0</v>
      </c>
      <c r="F909" s="275">
        <f t="shared" si="212"/>
        <v>0</v>
      </c>
      <c r="G909" s="276">
        <f t="shared" si="212"/>
        <v>0</v>
      </c>
      <c r="H909" s="277">
        <f>SUM(H910:H916)</f>
        <v>0</v>
      </c>
      <c r="I909" s="275">
        <f t="shared" si="212"/>
        <v>0</v>
      </c>
      <c r="J909" s="276">
        <f t="shared" si="212"/>
        <v>1822</v>
      </c>
      <c r="K909" s="277">
        <f t="shared" si="212"/>
        <v>0</v>
      </c>
      <c r="L909" s="274">
        <f t="shared" si="212"/>
        <v>1822</v>
      </c>
      <c r="M909" s="12">
        <f t="shared" si="210"/>
        <v>1</v>
      </c>
      <c r="N909" s="13"/>
    </row>
    <row r="910" spans="1:14" ht="18" customHeight="1">
      <c r="A910" s="10"/>
      <c r="B910" s="292"/>
      <c r="C910" s="303">
        <v>551</v>
      </c>
      <c r="D910" s="304" t="s">
        <v>200</v>
      </c>
      <c r="E910" s="282">
        <f aca="true" t="shared" si="213" ref="E910:E917">F910+G910+H910</f>
        <v>0</v>
      </c>
      <c r="F910" s="152">
        <v>0</v>
      </c>
      <c r="G910" s="153">
        <v>0</v>
      </c>
      <c r="H910" s="1421">
        <v>0</v>
      </c>
      <c r="I910" s="152">
        <v>0</v>
      </c>
      <c r="J910" s="153">
        <v>1080</v>
      </c>
      <c r="K910" s="1421">
        <v>0</v>
      </c>
      <c r="L910" s="282">
        <f aca="true" t="shared" si="214" ref="L910:L917">I910+J910+K910</f>
        <v>1080</v>
      </c>
      <c r="M910" s="12">
        <f t="shared" si="210"/>
        <v>1</v>
      </c>
      <c r="N910" s="13"/>
    </row>
    <row r="911" spans="1:14" ht="15.75">
      <c r="A911" s="10"/>
      <c r="B911" s="292"/>
      <c r="C911" s="305">
        <v>552</v>
      </c>
      <c r="D911" s="306" t="s">
        <v>928</v>
      </c>
      <c r="E911" s="296">
        <f t="shared" si="213"/>
        <v>0</v>
      </c>
      <c r="F911" s="158"/>
      <c r="G911" s="159"/>
      <c r="H911" s="1426"/>
      <c r="I911" s="158"/>
      <c r="J911" s="159"/>
      <c r="K911" s="1426"/>
      <c r="L911" s="296">
        <f t="shared" si="214"/>
        <v>0</v>
      </c>
      <c r="M911" s="12">
        <f t="shared" si="210"/>
      </c>
      <c r="N911" s="13"/>
    </row>
    <row r="912" spans="1:14" ht="15.75">
      <c r="A912" s="10"/>
      <c r="B912" s="307"/>
      <c r="C912" s="305">
        <v>558</v>
      </c>
      <c r="D912" s="308" t="s">
        <v>889</v>
      </c>
      <c r="E912" s="296">
        <f>F912+G912+H912</f>
        <v>0</v>
      </c>
      <c r="F912" s="490">
        <v>0</v>
      </c>
      <c r="G912" s="491">
        <v>0</v>
      </c>
      <c r="H912" s="160">
        <v>0</v>
      </c>
      <c r="I912" s="490">
        <v>0</v>
      </c>
      <c r="J912" s="491">
        <v>0</v>
      </c>
      <c r="K912" s="160">
        <v>0</v>
      </c>
      <c r="L912" s="296">
        <f>I912+J912+K912</f>
        <v>0</v>
      </c>
      <c r="M912" s="12">
        <f t="shared" si="210"/>
      </c>
      <c r="N912" s="13"/>
    </row>
    <row r="913" spans="1:14" ht="15.75">
      <c r="A913" s="10"/>
      <c r="B913" s="307"/>
      <c r="C913" s="305">
        <v>560</v>
      </c>
      <c r="D913" s="308" t="s">
        <v>201</v>
      </c>
      <c r="E913" s="296">
        <f t="shared" si="213"/>
        <v>0</v>
      </c>
      <c r="F913" s="158">
        <v>0</v>
      </c>
      <c r="G913" s="159">
        <v>0</v>
      </c>
      <c r="H913" s="1426">
        <v>0</v>
      </c>
      <c r="I913" s="158">
        <v>0</v>
      </c>
      <c r="J913" s="159">
        <v>469</v>
      </c>
      <c r="K913" s="1426">
        <v>0</v>
      </c>
      <c r="L913" s="296">
        <f t="shared" si="214"/>
        <v>469</v>
      </c>
      <c r="M913" s="12">
        <f t="shared" si="210"/>
        <v>1</v>
      </c>
      <c r="N913" s="13"/>
    </row>
    <row r="914" spans="1:14" ht="15.75">
      <c r="A914" s="10"/>
      <c r="B914" s="307"/>
      <c r="C914" s="305">
        <v>580</v>
      </c>
      <c r="D914" s="306" t="s">
        <v>202</v>
      </c>
      <c r="E914" s="296">
        <f t="shared" si="213"/>
        <v>0</v>
      </c>
      <c r="F914" s="158">
        <v>0</v>
      </c>
      <c r="G914" s="159">
        <v>0</v>
      </c>
      <c r="H914" s="1426">
        <v>0</v>
      </c>
      <c r="I914" s="158">
        <v>0</v>
      </c>
      <c r="J914" s="159">
        <v>273</v>
      </c>
      <c r="K914" s="1426">
        <v>0</v>
      </c>
      <c r="L914" s="296">
        <f t="shared" si="214"/>
        <v>273</v>
      </c>
      <c r="M914" s="12">
        <f t="shared" si="210"/>
        <v>1</v>
      </c>
      <c r="N914" s="13"/>
    </row>
    <row r="915" spans="1:14" ht="30">
      <c r="A915" s="10"/>
      <c r="B915" s="292"/>
      <c r="C915" s="305">
        <v>588</v>
      </c>
      <c r="D915" s="306" t="s">
        <v>891</v>
      </c>
      <c r="E915" s="296">
        <f>F915+G915+H915</f>
        <v>0</v>
      </c>
      <c r="F915" s="490">
        <v>0</v>
      </c>
      <c r="G915" s="491">
        <v>0</v>
      </c>
      <c r="H915" s="160">
        <v>0</v>
      </c>
      <c r="I915" s="490">
        <v>0</v>
      </c>
      <c r="J915" s="491">
        <v>0</v>
      </c>
      <c r="K915" s="160">
        <v>0</v>
      </c>
      <c r="L915" s="296">
        <f>I915+J915+K915</f>
        <v>0</v>
      </c>
      <c r="M915" s="12">
        <f t="shared" si="210"/>
      </c>
      <c r="N915" s="13"/>
    </row>
    <row r="916" spans="1:14" ht="31.5">
      <c r="A916" s="22">
        <v>5</v>
      </c>
      <c r="B916" s="292"/>
      <c r="C916" s="309">
        <v>590</v>
      </c>
      <c r="D916" s="310" t="s">
        <v>203</v>
      </c>
      <c r="E916" s="288">
        <f t="shared" si="213"/>
        <v>0</v>
      </c>
      <c r="F916" s="173"/>
      <c r="G916" s="174"/>
      <c r="H916" s="1427"/>
      <c r="I916" s="173"/>
      <c r="J916" s="174"/>
      <c r="K916" s="1427"/>
      <c r="L916" s="288">
        <f t="shared" si="214"/>
        <v>0</v>
      </c>
      <c r="M916" s="12">
        <f t="shared" si="210"/>
      </c>
      <c r="N916" s="13"/>
    </row>
    <row r="917" spans="1:14" ht="15.75">
      <c r="A917" s="23">
        <v>10</v>
      </c>
      <c r="B917" s="273">
        <v>800</v>
      </c>
      <c r="C917" s="1775" t="s">
        <v>204</v>
      </c>
      <c r="D917" s="1776"/>
      <c r="E917" s="311">
        <f t="shared" si="213"/>
        <v>0</v>
      </c>
      <c r="F917" s="1428"/>
      <c r="G917" s="1429"/>
      <c r="H917" s="1430"/>
      <c r="I917" s="1428"/>
      <c r="J917" s="1429"/>
      <c r="K917" s="1430"/>
      <c r="L917" s="311">
        <f t="shared" si="214"/>
        <v>0</v>
      </c>
      <c r="M917" s="12">
        <f t="shared" si="210"/>
      </c>
      <c r="N917" s="13"/>
    </row>
    <row r="918" spans="1:14" ht="15.75">
      <c r="A918" s="23">
        <v>15</v>
      </c>
      <c r="B918" s="273">
        <v>1000</v>
      </c>
      <c r="C918" s="1763" t="s">
        <v>205</v>
      </c>
      <c r="D918" s="1764"/>
      <c r="E918" s="311">
        <f aca="true" t="shared" si="215" ref="E918:L918">SUM(E919:E935)</f>
        <v>0</v>
      </c>
      <c r="F918" s="275">
        <f t="shared" si="215"/>
        <v>0</v>
      </c>
      <c r="G918" s="276">
        <f t="shared" si="215"/>
        <v>0</v>
      </c>
      <c r="H918" s="277">
        <f>SUM(H919:H935)</f>
        <v>0</v>
      </c>
      <c r="I918" s="275">
        <f t="shared" si="215"/>
        <v>0</v>
      </c>
      <c r="J918" s="276">
        <f t="shared" si="215"/>
        <v>0</v>
      </c>
      <c r="K918" s="277">
        <f t="shared" si="215"/>
        <v>0</v>
      </c>
      <c r="L918" s="311">
        <f t="shared" si="215"/>
        <v>0</v>
      </c>
      <c r="M918" s="12">
        <f t="shared" si="210"/>
      </c>
      <c r="N918" s="13"/>
    </row>
    <row r="919" spans="1:14" ht="15.75">
      <c r="A919" s="22">
        <v>35</v>
      </c>
      <c r="B919" s="293"/>
      <c r="C919" s="280">
        <v>1011</v>
      </c>
      <c r="D919" s="312" t="s">
        <v>206</v>
      </c>
      <c r="E919" s="282">
        <f aca="true" t="shared" si="216" ref="E919:E935">F919+G919+H919</f>
        <v>0</v>
      </c>
      <c r="F919" s="152"/>
      <c r="G919" s="153"/>
      <c r="H919" s="1421"/>
      <c r="I919" s="152"/>
      <c r="J919" s="153"/>
      <c r="K919" s="1421"/>
      <c r="L919" s="282">
        <f aca="true" t="shared" si="217" ref="L919:L935">I919+J919+K919</f>
        <v>0</v>
      </c>
      <c r="M919" s="12">
        <f t="shared" si="210"/>
      </c>
      <c r="N919" s="13"/>
    </row>
    <row r="920" spans="1:14" ht="15.75">
      <c r="A920" s="23">
        <v>40</v>
      </c>
      <c r="B920" s="293"/>
      <c r="C920" s="294">
        <v>1012</v>
      </c>
      <c r="D920" s="295" t="s">
        <v>207</v>
      </c>
      <c r="E920" s="296">
        <f t="shared" si="216"/>
        <v>0</v>
      </c>
      <c r="F920" s="158"/>
      <c r="G920" s="159"/>
      <c r="H920" s="1426"/>
      <c r="I920" s="158"/>
      <c r="J920" s="159"/>
      <c r="K920" s="1426"/>
      <c r="L920" s="296">
        <f t="shared" si="217"/>
        <v>0</v>
      </c>
      <c r="M920" s="12">
        <f t="shared" si="210"/>
      </c>
      <c r="N920" s="13"/>
    </row>
    <row r="921" spans="1:14" ht="15.75">
      <c r="A921" s="23">
        <v>45</v>
      </c>
      <c r="B921" s="293"/>
      <c r="C921" s="294">
        <v>1013</v>
      </c>
      <c r="D921" s="295" t="s">
        <v>208</v>
      </c>
      <c r="E921" s="296">
        <f t="shared" si="216"/>
        <v>0</v>
      </c>
      <c r="F921" s="158"/>
      <c r="G921" s="159"/>
      <c r="H921" s="1426"/>
      <c r="I921" s="158"/>
      <c r="J921" s="159"/>
      <c r="K921" s="1426"/>
      <c r="L921" s="296">
        <f t="shared" si="217"/>
        <v>0</v>
      </c>
      <c r="M921" s="12">
        <f t="shared" si="210"/>
      </c>
      <c r="N921" s="13"/>
    </row>
    <row r="922" spans="1:14" ht="15.75">
      <c r="A922" s="23">
        <v>50</v>
      </c>
      <c r="B922" s="293"/>
      <c r="C922" s="294">
        <v>1014</v>
      </c>
      <c r="D922" s="295" t="s">
        <v>209</v>
      </c>
      <c r="E922" s="296">
        <f t="shared" si="216"/>
        <v>0</v>
      </c>
      <c r="F922" s="158"/>
      <c r="G922" s="159"/>
      <c r="H922" s="1426"/>
      <c r="I922" s="158"/>
      <c r="J922" s="159"/>
      <c r="K922" s="1426"/>
      <c r="L922" s="296">
        <f t="shared" si="217"/>
        <v>0</v>
      </c>
      <c r="M922" s="12">
        <f t="shared" si="210"/>
      </c>
      <c r="N922" s="13"/>
    </row>
    <row r="923" spans="1:14" ht="15.75">
      <c r="A923" s="23">
        <v>55</v>
      </c>
      <c r="B923" s="293"/>
      <c r="C923" s="294">
        <v>1015</v>
      </c>
      <c r="D923" s="295" t="s">
        <v>210</v>
      </c>
      <c r="E923" s="296">
        <f t="shared" si="216"/>
        <v>0</v>
      </c>
      <c r="F923" s="158"/>
      <c r="G923" s="159"/>
      <c r="H923" s="1426"/>
      <c r="I923" s="158"/>
      <c r="J923" s="159"/>
      <c r="K923" s="1426"/>
      <c r="L923" s="296">
        <f t="shared" si="217"/>
        <v>0</v>
      </c>
      <c r="M923" s="12">
        <f t="shared" si="210"/>
      </c>
      <c r="N923" s="13"/>
    </row>
    <row r="924" spans="1:14" ht="15.75">
      <c r="A924" s="23">
        <v>60</v>
      </c>
      <c r="B924" s="293"/>
      <c r="C924" s="313">
        <v>1016</v>
      </c>
      <c r="D924" s="314" t="s">
        <v>211</v>
      </c>
      <c r="E924" s="315">
        <f t="shared" si="216"/>
        <v>0</v>
      </c>
      <c r="F924" s="164"/>
      <c r="G924" s="165"/>
      <c r="H924" s="1422"/>
      <c r="I924" s="164"/>
      <c r="J924" s="165"/>
      <c r="K924" s="1422"/>
      <c r="L924" s="315">
        <f t="shared" si="217"/>
        <v>0</v>
      </c>
      <c r="M924" s="12">
        <f t="shared" si="210"/>
      </c>
      <c r="N924" s="13"/>
    </row>
    <row r="925" spans="1:14" ht="15.75">
      <c r="A925" s="22">
        <v>65</v>
      </c>
      <c r="B925" s="279"/>
      <c r="C925" s="319">
        <v>1020</v>
      </c>
      <c r="D925" s="320" t="s">
        <v>212</v>
      </c>
      <c r="E925" s="321">
        <f t="shared" si="216"/>
        <v>0</v>
      </c>
      <c r="F925" s="455"/>
      <c r="G925" s="456"/>
      <c r="H925" s="1434"/>
      <c r="I925" s="455"/>
      <c r="J925" s="456"/>
      <c r="K925" s="1434"/>
      <c r="L925" s="321">
        <f t="shared" si="217"/>
        <v>0</v>
      </c>
      <c r="M925" s="12">
        <f t="shared" si="210"/>
      </c>
      <c r="N925" s="13"/>
    </row>
    <row r="926" spans="1:14" ht="15.75">
      <c r="A926" s="23">
        <v>70</v>
      </c>
      <c r="B926" s="293"/>
      <c r="C926" s="325">
        <v>1030</v>
      </c>
      <c r="D926" s="326" t="s">
        <v>213</v>
      </c>
      <c r="E926" s="327">
        <f t="shared" si="216"/>
        <v>0</v>
      </c>
      <c r="F926" s="450"/>
      <c r="G926" s="451"/>
      <c r="H926" s="1431"/>
      <c r="I926" s="450"/>
      <c r="J926" s="451"/>
      <c r="K926" s="1431"/>
      <c r="L926" s="327">
        <f t="shared" si="217"/>
        <v>0</v>
      </c>
      <c r="M926" s="12">
        <f t="shared" si="210"/>
      </c>
      <c r="N926" s="13"/>
    </row>
    <row r="927" spans="1:14" ht="15.75">
      <c r="A927" s="23">
        <v>75</v>
      </c>
      <c r="B927" s="293"/>
      <c r="C927" s="319">
        <v>1051</v>
      </c>
      <c r="D927" s="332" t="s">
        <v>214</v>
      </c>
      <c r="E927" s="321">
        <f t="shared" si="216"/>
        <v>0</v>
      </c>
      <c r="F927" s="455"/>
      <c r="G927" s="456"/>
      <c r="H927" s="1434"/>
      <c r="I927" s="455"/>
      <c r="J927" s="456"/>
      <c r="K927" s="1434"/>
      <c r="L927" s="321">
        <f t="shared" si="217"/>
        <v>0</v>
      </c>
      <c r="M927" s="12">
        <f t="shared" si="210"/>
      </c>
      <c r="N927" s="13"/>
    </row>
    <row r="928" spans="1:14" ht="15.75">
      <c r="A928" s="23">
        <v>80</v>
      </c>
      <c r="B928" s="293"/>
      <c r="C928" s="294">
        <v>1052</v>
      </c>
      <c r="D928" s="295" t="s">
        <v>215</v>
      </c>
      <c r="E928" s="296">
        <f t="shared" si="216"/>
        <v>0</v>
      </c>
      <c r="F928" s="158"/>
      <c r="G928" s="159"/>
      <c r="H928" s="1426"/>
      <c r="I928" s="158"/>
      <c r="J928" s="159"/>
      <c r="K928" s="1426"/>
      <c r="L928" s="296">
        <f t="shared" si="217"/>
        <v>0</v>
      </c>
      <c r="M928" s="12">
        <f t="shared" si="210"/>
      </c>
      <c r="N928" s="13"/>
    </row>
    <row r="929" spans="1:14" ht="15.75">
      <c r="A929" s="23">
        <v>80</v>
      </c>
      <c r="B929" s="293"/>
      <c r="C929" s="325">
        <v>1053</v>
      </c>
      <c r="D929" s="326" t="s">
        <v>892</v>
      </c>
      <c r="E929" s="327">
        <f t="shared" si="216"/>
        <v>0</v>
      </c>
      <c r="F929" s="450"/>
      <c r="G929" s="451"/>
      <c r="H929" s="1431"/>
      <c r="I929" s="450"/>
      <c r="J929" s="451"/>
      <c r="K929" s="1431"/>
      <c r="L929" s="327">
        <f t="shared" si="217"/>
        <v>0</v>
      </c>
      <c r="M929" s="12">
        <f t="shared" si="210"/>
      </c>
      <c r="N929" s="13"/>
    </row>
    <row r="930" spans="1:14" ht="15.75">
      <c r="A930" s="23">
        <v>85</v>
      </c>
      <c r="B930" s="293"/>
      <c r="C930" s="319">
        <v>1062</v>
      </c>
      <c r="D930" s="320" t="s">
        <v>216</v>
      </c>
      <c r="E930" s="321">
        <f t="shared" si="216"/>
        <v>0</v>
      </c>
      <c r="F930" s="455"/>
      <c r="G930" s="456"/>
      <c r="H930" s="1434"/>
      <c r="I930" s="455"/>
      <c r="J930" s="456"/>
      <c r="K930" s="1434"/>
      <c r="L930" s="321">
        <f t="shared" si="217"/>
        <v>0</v>
      </c>
      <c r="M930" s="12">
        <f t="shared" si="210"/>
      </c>
      <c r="N930" s="13"/>
    </row>
    <row r="931" spans="1:14" ht="15.75">
      <c r="A931" s="23">
        <v>90</v>
      </c>
      <c r="B931" s="293"/>
      <c r="C931" s="325">
        <v>1063</v>
      </c>
      <c r="D931" s="333" t="s">
        <v>818</v>
      </c>
      <c r="E931" s="327">
        <f t="shared" si="216"/>
        <v>0</v>
      </c>
      <c r="F931" s="450"/>
      <c r="G931" s="451"/>
      <c r="H931" s="1431"/>
      <c r="I931" s="450"/>
      <c r="J931" s="451"/>
      <c r="K931" s="1431"/>
      <c r="L931" s="327">
        <f t="shared" si="217"/>
        <v>0</v>
      </c>
      <c r="M931" s="12">
        <f t="shared" si="210"/>
      </c>
      <c r="N931" s="13"/>
    </row>
    <row r="932" spans="1:14" ht="15.75">
      <c r="A932" s="23">
        <v>90</v>
      </c>
      <c r="B932" s="293"/>
      <c r="C932" s="334">
        <v>1069</v>
      </c>
      <c r="D932" s="335" t="s">
        <v>217</v>
      </c>
      <c r="E932" s="336">
        <f t="shared" si="216"/>
        <v>0</v>
      </c>
      <c r="F932" s="601"/>
      <c r="G932" s="602"/>
      <c r="H932" s="1433"/>
      <c r="I932" s="601"/>
      <c r="J932" s="602"/>
      <c r="K932" s="1433"/>
      <c r="L932" s="336">
        <f t="shared" si="217"/>
        <v>0</v>
      </c>
      <c r="M932" s="12">
        <f t="shared" si="210"/>
      </c>
      <c r="N932" s="13"/>
    </row>
    <row r="933" spans="1:14" ht="15.75">
      <c r="A933" s="22">
        <v>115</v>
      </c>
      <c r="B933" s="279"/>
      <c r="C933" s="319">
        <v>1091</v>
      </c>
      <c r="D933" s="332" t="s">
        <v>929</v>
      </c>
      <c r="E933" s="321">
        <f t="shared" si="216"/>
        <v>0</v>
      </c>
      <c r="F933" s="455"/>
      <c r="G933" s="456"/>
      <c r="H933" s="1434"/>
      <c r="I933" s="455"/>
      <c r="J933" s="456"/>
      <c r="K933" s="1434"/>
      <c r="L933" s="321">
        <f t="shared" si="217"/>
        <v>0</v>
      </c>
      <c r="M933" s="12">
        <f t="shared" si="210"/>
      </c>
      <c r="N933" s="13"/>
    </row>
    <row r="934" spans="1:14" ht="15.75">
      <c r="A934" s="22">
        <v>125</v>
      </c>
      <c r="B934" s="293"/>
      <c r="C934" s="294">
        <v>1092</v>
      </c>
      <c r="D934" s="295" t="s">
        <v>312</v>
      </c>
      <c r="E934" s="296">
        <f t="shared" si="216"/>
        <v>0</v>
      </c>
      <c r="F934" s="158"/>
      <c r="G934" s="159"/>
      <c r="H934" s="1426"/>
      <c r="I934" s="158"/>
      <c r="J934" s="159"/>
      <c r="K934" s="1426"/>
      <c r="L934" s="296">
        <f t="shared" si="217"/>
        <v>0</v>
      </c>
      <c r="M934" s="12">
        <f t="shared" si="210"/>
      </c>
      <c r="N934" s="13"/>
    </row>
    <row r="935" spans="1:14" ht="15.75">
      <c r="A935" s="23">
        <v>130</v>
      </c>
      <c r="B935" s="293"/>
      <c r="C935" s="286">
        <v>1098</v>
      </c>
      <c r="D935" s="340" t="s">
        <v>218</v>
      </c>
      <c r="E935" s="288">
        <f t="shared" si="216"/>
        <v>0</v>
      </c>
      <c r="F935" s="173"/>
      <c r="G935" s="174"/>
      <c r="H935" s="1427"/>
      <c r="I935" s="173"/>
      <c r="J935" s="174"/>
      <c r="K935" s="1427"/>
      <c r="L935" s="288">
        <f t="shared" si="217"/>
        <v>0</v>
      </c>
      <c r="M935" s="12">
        <f t="shared" si="210"/>
      </c>
      <c r="N935" s="13"/>
    </row>
    <row r="936" spans="1:14" ht="15.75">
      <c r="A936" s="23">
        <v>135</v>
      </c>
      <c r="B936" s="273">
        <v>1900</v>
      </c>
      <c r="C936" s="1757" t="s">
        <v>279</v>
      </c>
      <c r="D936" s="1758"/>
      <c r="E936" s="311">
        <f aca="true" t="shared" si="218" ref="E936:L936">SUM(E937:E939)</f>
        <v>0</v>
      </c>
      <c r="F936" s="275">
        <f t="shared" si="218"/>
        <v>0</v>
      </c>
      <c r="G936" s="276">
        <f t="shared" si="218"/>
        <v>0</v>
      </c>
      <c r="H936" s="277">
        <f>SUM(H937:H939)</f>
        <v>0</v>
      </c>
      <c r="I936" s="275">
        <f t="shared" si="218"/>
        <v>0</v>
      </c>
      <c r="J936" s="276">
        <f t="shared" si="218"/>
        <v>0</v>
      </c>
      <c r="K936" s="277">
        <f t="shared" si="218"/>
        <v>0</v>
      </c>
      <c r="L936" s="311">
        <f t="shared" si="218"/>
        <v>0</v>
      </c>
      <c r="M936" s="12">
        <f t="shared" si="210"/>
      </c>
      <c r="N936" s="13"/>
    </row>
    <row r="937" spans="1:14" ht="31.5">
      <c r="A937" s="23">
        <v>140</v>
      </c>
      <c r="B937" s="293"/>
      <c r="C937" s="280">
        <v>1901</v>
      </c>
      <c r="D937" s="341" t="s">
        <v>930</v>
      </c>
      <c r="E937" s="282">
        <f>F937+G937+H937</f>
        <v>0</v>
      </c>
      <c r="F937" s="152"/>
      <c r="G937" s="153"/>
      <c r="H937" s="1421"/>
      <c r="I937" s="152"/>
      <c r="J937" s="153"/>
      <c r="K937" s="1421"/>
      <c r="L937" s="282">
        <f>I937+J937+K937</f>
        <v>0</v>
      </c>
      <c r="M937" s="12">
        <f t="shared" si="210"/>
      </c>
      <c r="N937" s="13"/>
    </row>
    <row r="938" spans="1:14" ht="31.5">
      <c r="A938" s="23">
        <v>145</v>
      </c>
      <c r="B938" s="342"/>
      <c r="C938" s="294">
        <v>1981</v>
      </c>
      <c r="D938" s="343" t="s">
        <v>931</v>
      </c>
      <c r="E938" s="296">
        <f>F938+G938+H938</f>
        <v>0</v>
      </c>
      <c r="F938" s="158"/>
      <c r="G938" s="159"/>
      <c r="H938" s="1426"/>
      <c r="I938" s="158"/>
      <c r="J938" s="159"/>
      <c r="K938" s="1426"/>
      <c r="L938" s="296">
        <f>I938+J938+K938</f>
        <v>0</v>
      </c>
      <c r="M938" s="12">
        <f t="shared" si="210"/>
      </c>
      <c r="N938" s="13"/>
    </row>
    <row r="939" spans="1:14" ht="31.5">
      <c r="A939" s="23">
        <v>150</v>
      </c>
      <c r="B939" s="293"/>
      <c r="C939" s="286">
        <v>1991</v>
      </c>
      <c r="D939" s="344" t="s">
        <v>932</v>
      </c>
      <c r="E939" s="288">
        <f>F939+G939+H939</f>
        <v>0</v>
      </c>
      <c r="F939" s="173"/>
      <c r="G939" s="174"/>
      <c r="H939" s="1427"/>
      <c r="I939" s="173"/>
      <c r="J939" s="174"/>
      <c r="K939" s="1427"/>
      <c r="L939" s="288">
        <f>I939+J939+K939</f>
        <v>0</v>
      </c>
      <c r="M939" s="12">
        <f t="shared" si="210"/>
      </c>
      <c r="N939" s="13"/>
    </row>
    <row r="940" spans="1:14" ht="15.75">
      <c r="A940" s="23">
        <v>155</v>
      </c>
      <c r="B940" s="273">
        <v>2100</v>
      </c>
      <c r="C940" s="1757" t="s">
        <v>739</v>
      </c>
      <c r="D940" s="1758"/>
      <c r="E940" s="311">
        <f aca="true" t="shared" si="219" ref="E940:L940">SUM(E941:E945)</f>
        <v>0</v>
      </c>
      <c r="F940" s="275">
        <f t="shared" si="219"/>
        <v>0</v>
      </c>
      <c r="G940" s="276">
        <f t="shared" si="219"/>
        <v>0</v>
      </c>
      <c r="H940" s="277">
        <f>SUM(H941:H945)</f>
        <v>0</v>
      </c>
      <c r="I940" s="275">
        <f t="shared" si="219"/>
        <v>0</v>
      </c>
      <c r="J940" s="276">
        <f t="shared" si="219"/>
        <v>0</v>
      </c>
      <c r="K940" s="277">
        <f t="shared" si="219"/>
        <v>0</v>
      </c>
      <c r="L940" s="311">
        <f t="shared" si="219"/>
        <v>0</v>
      </c>
      <c r="M940" s="12">
        <f t="shared" si="210"/>
      </c>
      <c r="N940" s="13"/>
    </row>
    <row r="941" spans="1:14" ht="15.75">
      <c r="A941" s="23">
        <v>160</v>
      </c>
      <c r="B941" s="293"/>
      <c r="C941" s="280">
        <v>2110</v>
      </c>
      <c r="D941" s="345" t="s">
        <v>219</v>
      </c>
      <c r="E941" s="282">
        <f>F941+G941+H941</f>
        <v>0</v>
      </c>
      <c r="F941" s="152"/>
      <c r="G941" s="153"/>
      <c r="H941" s="1421"/>
      <c r="I941" s="152"/>
      <c r="J941" s="153"/>
      <c r="K941" s="1421"/>
      <c r="L941" s="282">
        <f>I941+J941+K941</f>
        <v>0</v>
      </c>
      <c r="M941" s="12">
        <f t="shared" si="210"/>
      </c>
      <c r="N941" s="13"/>
    </row>
    <row r="942" spans="1:14" ht="15.75">
      <c r="A942" s="23">
        <v>165</v>
      </c>
      <c r="B942" s="342"/>
      <c r="C942" s="294">
        <v>2120</v>
      </c>
      <c r="D942" s="301" t="s">
        <v>220</v>
      </c>
      <c r="E942" s="296">
        <f>F942+G942+H942</f>
        <v>0</v>
      </c>
      <c r="F942" s="158"/>
      <c r="G942" s="159"/>
      <c r="H942" s="1426"/>
      <c r="I942" s="158"/>
      <c r="J942" s="159"/>
      <c r="K942" s="1426"/>
      <c r="L942" s="296">
        <f>I942+J942+K942</f>
        <v>0</v>
      </c>
      <c r="M942" s="12">
        <f t="shared" si="210"/>
      </c>
      <c r="N942" s="13"/>
    </row>
    <row r="943" spans="1:14" ht="15.75">
      <c r="A943" s="23">
        <v>175</v>
      </c>
      <c r="B943" s="342"/>
      <c r="C943" s="294">
        <v>2125</v>
      </c>
      <c r="D943" s="301" t="s">
        <v>221</v>
      </c>
      <c r="E943" s="296">
        <f>F943+G943+H943</f>
        <v>0</v>
      </c>
      <c r="F943" s="490">
        <v>0</v>
      </c>
      <c r="G943" s="491">
        <v>0</v>
      </c>
      <c r="H943" s="160">
        <v>0</v>
      </c>
      <c r="I943" s="490">
        <v>0</v>
      </c>
      <c r="J943" s="491">
        <v>0</v>
      </c>
      <c r="K943" s="160">
        <v>0</v>
      </c>
      <c r="L943" s="296">
        <f>I943+J943+K943</f>
        <v>0</v>
      </c>
      <c r="M943" s="12">
        <f t="shared" si="210"/>
      </c>
      <c r="N943" s="13"/>
    </row>
    <row r="944" spans="1:14" ht="15.75">
      <c r="A944" s="23">
        <v>180</v>
      </c>
      <c r="B944" s="292"/>
      <c r="C944" s="294">
        <v>2140</v>
      </c>
      <c r="D944" s="301" t="s">
        <v>222</v>
      </c>
      <c r="E944" s="296">
        <f>F944+G944+H944</f>
        <v>0</v>
      </c>
      <c r="F944" s="490">
        <v>0</v>
      </c>
      <c r="G944" s="491">
        <v>0</v>
      </c>
      <c r="H944" s="160">
        <v>0</v>
      </c>
      <c r="I944" s="490">
        <v>0</v>
      </c>
      <c r="J944" s="491">
        <v>0</v>
      </c>
      <c r="K944" s="160">
        <v>0</v>
      </c>
      <c r="L944" s="296">
        <f>I944+J944+K944</f>
        <v>0</v>
      </c>
      <c r="M944" s="12">
        <f t="shared" si="210"/>
      </c>
      <c r="N944" s="13"/>
    </row>
    <row r="945" spans="1:14" ht="15.75">
      <c r="A945" s="23">
        <v>185</v>
      </c>
      <c r="B945" s="293"/>
      <c r="C945" s="286">
        <v>2190</v>
      </c>
      <c r="D945" s="346" t="s">
        <v>223</v>
      </c>
      <c r="E945" s="288">
        <f>F945+G945+H945</f>
        <v>0</v>
      </c>
      <c r="F945" s="173"/>
      <c r="G945" s="174"/>
      <c r="H945" s="1427"/>
      <c r="I945" s="173"/>
      <c r="J945" s="174"/>
      <c r="K945" s="1427"/>
      <c r="L945" s="288">
        <f>I945+J945+K945</f>
        <v>0</v>
      </c>
      <c r="M945" s="12">
        <f t="shared" si="210"/>
      </c>
      <c r="N945" s="13"/>
    </row>
    <row r="946" spans="1:14" ht="15.75">
      <c r="A946" s="23">
        <v>190</v>
      </c>
      <c r="B946" s="273">
        <v>2200</v>
      </c>
      <c r="C946" s="1757" t="s">
        <v>224</v>
      </c>
      <c r="D946" s="1758"/>
      <c r="E946" s="311">
        <f aca="true" t="shared" si="220" ref="E946:L946">SUM(E947:E948)</f>
        <v>0</v>
      </c>
      <c r="F946" s="275">
        <f t="shared" si="220"/>
        <v>0</v>
      </c>
      <c r="G946" s="276">
        <f t="shared" si="220"/>
        <v>0</v>
      </c>
      <c r="H946" s="277">
        <f>SUM(H947:H948)</f>
        <v>0</v>
      </c>
      <c r="I946" s="275">
        <f t="shared" si="220"/>
        <v>0</v>
      </c>
      <c r="J946" s="276">
        <f t="shared" si="220"/>
        <v>0</v>
      </c>
      <c r="K946" s="277">
        <f t="shared" si="220"/>
        <v>0</v>
      </c>
      <c r="L946" s="311">
        <f t="shared" si="220"/>
        <v>0</v>
      </c>
      <c r="M946" s="12">
        <f t="shared" si="210"/>
      </c>
      <c r="N946" s="13"/>
    </row>
    <row r="947" spans="1:14" ht="15.75">
      <c r="A947" s="23">
        <v>200</v>
      </c>
      <c r="B947" s="293"/>
      <c r="C947" s="280">
        <v>2221</v>
      </c>
      <c r="D947" s="281" t="s">
        <v>313</v>
      </c>
      <c r="E947" s="282">
        <f aca="true" t="shared" si="221" ref="E947:E952">F947+G947+H947</f>
        <v>0</v>
      </c>
      <c r="F947" s="152"/>
      <c r="G947" s="153"/>
      <c r="H947" s="1421"/>
      <c r="I947" s="152"/>
      <c r="J947" s="153"/>
      <c r="K947" s="1421"/>
      <c r="L947" s="282">
        <f aca="true" t="shared" si="222" ref="L947:L952">I947+J947+K947</f>
        <v>0</v>
      </c>
      <c r="M947" s="12">
        <f t="shared" si="210"/>
      </c>
      <c r="N947" s="13"/>
    </row>
    <row r="948" spans="1:14" ht="15.75">
      <c r="A948" s="23">
        <v>200</v>
      </c>
      <c r="B948" s="293"/>
      <c r="C948" s="286">
        <v>2224</v>
      </c>
      <c r="D948" s="287" t="s">
        <v>225</v>
      </c>
      <c r="E948" s="288">
        <f t="shared" si="221"/>
        <v>0</v>
      </c>
      <c r="F948" s="173"/>
      <c r="G948" s="174"/>
      <c r="H948" s="1427"/>
      <c r="I948" s="173"/>
      <c r="J948" s="174"/>
      <c r="K948" s="1427"/>
      <c r="L948" s="288">
        <f t="shared" si="222"/>
        <v>0</v>
      </c>
      <c r="M948" s="12">
        <f t="shared" si="210"/>
      </c>
      <c r="N948" s="13"/>
    </row>
    <row r="949" spans="1:14" ht="15.75">
      <c r="A949" s="23">
        <v>205</v>
      </c>
      <c r="B949" s="273">
        <v>2500</v>
      </c>
      <c r="C949" s="1757" t="s">
        <v>226</v>
      </c>
      <c r="D949" s="1758"/>
      <c r="E949" s="311">
        <f t="shared" si="221"/>
        <v>0</v>
      </c>
      <c r="F949" s="1428"/>
      <c r="G949" s="1429"/>
      <c r="H949" s="1430"/>
      <c r="I949" s="1428"/>
      <c r="J949" s="1429"/>
      <c r="K949" s="1430"/>
      <c r="L949" s="311">
        <f t="shared" si="222"/>
        <v>0</v>
      </c>
      <c r="M949" s="12">
        <f t="shared" si="210"/>
      </c>
      <c r="N949" s="13"/>
    </row>
    <row r="950" spans="1:14" ht="15.75">
      <c r="A950" s="23">
        <v>210</v>
      </c>
      <c r="B950" s="273">
        <v>2600</v>
      </c>
      <c r="C950" s="1761" t="s">
        <v>227</v>
      </c>
      <c r="D950" s="1762"/>
      <c r="E950" s="311">
        <f t="shared" si="221"/>
        <v>0</v>
      </c>
      <c r="F950" s="1428"/>
      <c r="G950" s="1429"/>
      <c r="H950" s="1430"/>
      <c r="I950" s="1428"/>
      <c r="J950" s="1429"/>
      <c r="K950" s="1430"/>
      <c r="L950" s="311">
        <f t="shared" si="222"/>
        <v>0</v>
      </c>
      <c r="M950" s="12">
        <f t="shared" si="210"/>
      </c>
      <c r="N950" s="13"/>
    </row>
    <row r="951" spans="1:14" ht="15.75">
      <c r="A951" s="23">
        <v>215</v>
      </c>
      <c r="B951" s="273">
        <v>2700</v>
      </c>
      <c r="C951" s="1761" t="s">
        <v>228</v>
      </c>
      <c r="D951" s="1762"/>
      <c r="E951" s="311">
        <f t="shared" si="221"/>
        <v>0</v>
      </c>
      <c r="F951" s="1428"/>
      <c r="G951" s="1429"/>
      <c r="H951" s="1430"/>
      <c r="I951" s="1428"/>
      <c r="J951" s="1429"/>
      <c r="K951" s="1430"/>
      <c r="L951" s="311">
        <f t="shared" si="222"/>
        <v>0</v>
      </c>
      <c r="M951" s="12">
        <f t="shared" si="210"/>
      </c>
      <c r="N951" s="13"/>
    </row>
    <row r="952" spans="1:14" ht="36" customHeight="1">
      <c r="A952" s="22">
        <v>220</v>
      </c>
      <c r="B952" s="273">
        <v>2800</v>
      </c>
      <c r="C952" s="1761" t="s">
        <v>1688</v>
      </c>
      <c r="D952" s="1762"/>
      <c r="E952" s="311">
        <f t="shared" si="221"/>
        <v>0</v>
      </c>
      <c r="F952" s="1428"/>
      <c r="G952" s="1429"/>
      <c r="H952" s="1430"/>
      <c r="I952" s="1428"/>
      <c r="J952" s="1429"/>
      <c r="K952" s="1430"/>
      <c r="L952" s="311">
        <f t="shared" si="222"/>
        <v>0</v>
      </c>
      <c r="M952" s="12">
        <f t="shared" si="210"/>
      </c>
      <c r="N952" s="13"/>
    </row>
    <row r="953" spans="1:14" ht="15.75">
      <c r="A953" s="23">
        <v>225</v>
      </c>
      <c r="B953" s="273">
        <v>2900</v>
      </c>
      <c r="C953" s="1757" t="s">
        <v>229</v>
      </c>
      <c r="D953" s="1758"/>
      <c r="E953" s="311">
        <f>SUM(E954:E961)</f>
        <v>0</v>
      </c>
      <c r="F953" s="275">
        <f>SUM(F954:F961)</f>
        <v>0</v>
      </c>
      <c r="G953" s="275">
        <f aca="true" t="shared" si="223" ref="G953:L953">SUM(G954:G961)</f>
        <v>0</v>
      </c>
      <c r="H953" s="275">
        <f t="shared" si="223"/>
        <v>0</v>
      </c>
      <c r="I953" s="275">
        <f t="shared" si="223"/>
        <v>0</v>
      </c>
      <c r="J953" s="275">
        <f t="shared" si="223"/>
        <v>0</v>
      </c>
      <c r="K953" s="275">
        <f t="shared" si="223"/>
        <v>0</v>
      </c>
      <c r="L953" s="275">
        <f t="shared" si="223"/>
        <v>0</v>
      </c>
      <c r="M953" s="12">
        <f t="shared" si="210"/>
      </c>
      <c r="N953" s="13"/>
    </row>
    <row r="954" spans="1:14" ht="15.75">
      <c r="A954" s="23">
        <v>230</v>
      </c>
      <c r="B954" s="347"/>
      <c r="C954" s="280">
        <v>2910</v>
      </c>
      <c r="D954" s="348" t="s">
        <v>2022</v>
      </c>
      <c r="E954" s="282">
        <f aca="true" t="shared" si="224" ref="E954:E961">F954+G954+H954</f>
        <v>0</v>
      </c>
      <c r="F954" s="152"/>
      <c r="G954" s="153"/>
      <c r="H954" s="1421"/>
      <c r="I954" s="152"/>
      <c r="J954" s="153"/>
      <c r="K954" s="1421"/>
      <c r="L954" s="282">
        <f aca="true" t="shared" si="225" ref="L954:L961">I954+J954+K954</f>
        <v>0</v>
      </c>
      <c r="M954" s="12">
        <f t="shared" si="210"/>
      </c>
      <c r="N954" s="13"/>
    </row>
    <row r="955" spans="1:14" ht="15.75">
      <c r="A955" s="23">
        <v>245</v>
      </c>
      <c r="B955" s="347"/>
      <c r="C955" s="280">
        <v>2920</v>
      </c>
      <c r="D955" s="348" t="s">
        <v>230</v>
      </c>
      <c r="E955" s="282">
        <f t="shared" si="224"/>
        <v>0</v>
      </c>
      <c r="F955" s="152"/>
      <c r="G955" s="153"/>
      <c r="H955" s="1421"/>
      <c r="I955" s="152"/>
      <c r="J955" s="153"/>
      <c r="K955" s="1421"/>
      <c r="L955" s="282">
        <f t="shared" si="225"/>
        <v>0</v>
      </c>
      <c r="M955" s="12">
        <f t="shared" si="210"/>
      </c>
      <c r="N955" s="13"/>
    </row>
    <row r="956" spans="1:14" ht="31.5">
      <c r="A956" s="22">
        <v>220</v>
      </c>
      <c r="B956" s="347"/>
      <c r="C956" s="325">
        <v>2969</v>
      </c>
      <c r="D956" s="349" t="s">
        <v>231</v>
      </c>
      <c r="E956" s="327">
        <f t="shared" si="224"/>
        <v>0</v>
      </c>
      <c r="F956" s="450"/>
      <c r="G956" s="451"/>
      <c r="H956" s="1431"/>
      <c r="I956" s="450"/>
      <c r="J956" s="451"/>
      <c r="K956" s="1431"/>
      <c r="L956" s="327">
        <f t="shared" si="225"/>
        <v>0</v>
      </c>
      <c r="M956" s="12">
        <f t="shared" si="210"/>
      </c>
      <c r="N956" s="13"/>
    </row>
    <row r="957" spans="1:14" ht="31.5">
      <c r="A957" s="23">
        <v>225</v>
      </c>
      <c r="B957" s="347"/>
      <c r="C957" s="350">
        <v>2970</v>
      </c>
      <c r="D957" s="351" t="s">
        <v>232</v>
      </c>
      <c r="E957" s="352">
        <f t="shared" si="224"/>
        <v>0</v>
      </c>
      <c r="F957" s="637"/>
      <c r="G957" s="638"/>
      <c r="H957" s="1432"/>
      <c r="I957" s="637"/>
      <c r="J957" s="638"/>
      <c r="K957" s="1432"/>
      <c r="L957" s="352">
        <f t="shared" si="225"/>
        <v>0</v>
      </c>
      <c r="M957" s="12">
        <f t="shared" si="210"/>
      </c>
      <c r="N957" s="13"/>
    </row>
    <row r="958" spans="1:14" ht="15.75">
      <c r="A958" s="23">
        <v>230</v>
      </c>
      <c r="B958" s="347"/>
      <c r="C958" s="334">
        <v>2989</v>
      </c>
      <c r="D958" s="356" t="s">
        <v>233</v>
      </c>
      <c r="E958" s="336">
        <f t="shared" si="224"/>
        <v>0</v>
      </c>
      <c r="F958" s="601"/>
      <c r="G958" s="602"/>
      <c r="H958" s="1433"/>
      <c r="I958" s="601"/>
      <c r="J958" s="602"/>
      <c r="K958" s="1433"/>
      <c r="L958" s="336">
        <f t="shared" si="225"/>
        <v>0</v>
      </c>
      <c r="M958" s="12">
        <f t="shared" si="210"/>
      </c>
      <c r="N958" s="13"/>
    </row>
    <row r="959" spans="1:14" ht="31.5">
      <c r="A959" s="23">
        <v>235</v>
      </c>
      <c r="B959" s="293"/>
      <c r="C959" s="319">
        <v>2990</v>
      </c>
      <c r="D959" s="357" t="s">
        <v>2023</v>
      </c>
      <c r="E959" s="321">
        <f t="shared" si="224"/>
        <v>0</v>
      </c>
      <c r="F959" s="455"/>
      <c r="G959" s="456"/>
      <c r="H959" s="1434"/>
      <c r="I959" s="455"/>
      <c r="J959" s="456"/>
      <c r="K959" s="1434"/>
      <c r="L959" s="321">
        <f t="shared" si="225"/>
        <v>0</v>
      </c>
      <c r="M959" s="12">
        <f t="shared" si="210"/>
      </c>
      <c r="N959" s="13"/>
    </row>
    <row r="960" spans="1:14" ht="15.75">
      <c r="A960" s="23">
        <v>240</v>
      </c>
      <c r="B960" s="293"/>
      <c r="C960" s="319">
        <v>2991</v>
      </c>
      <c r="D960" s="357" t="s">
        <v>234</v>
      </c>
      <c r="E960" s="321">
        <f t="shared" si="224"/>
        <v>0</v>
      </c>
      <c r="F960" s="455"/>
      <c r="G960" s="456"/>
      <c r="H960" s="1434"/>
      <c r="I960" s="455"/>
      <c r="J960" s="456"/>
      <c r="K960" s="1434"/>
      <c r="L960" s="321">
        <f t="shared" si="225"/>
        <v>0</v>
      </c>
      <c r="M960" s="12">
        <f t="shared" si="210"/>
      </c>
      <c r="N960" s="13"/>
    </row>
    <row r="961" spans="1:14" ht="15.75">
      <c r="A961" s="23">
        <v>245</v>
      </c>
      <c r="B961" s="293"/>
      <c r="C961" s="286">
        <v>2992</v>
      </c>
      <c r="D961" s="358" t="s">
        <v>235</v>
      </c>
      <c r="E961" s="288">
        <f t="shared" si="224"/>
        <v>0</v>
      </c>
      <c r="F961" s="173"/>
      <c r="G961" s="174"/>
      <c r="H961" s="1427"/>
      <c r="I961" s="173"/>
      <c r="J961" s="174"/>
      <c r="K961" s="1427"/>
      <c r="L961" s="288">
        <f t="shared" si="225"/>
        <v>0</v>
      </c>
      <c r="M961" s="12">
        <f t="shared" si="210"/>
      </c>
      <c r="N961" s="13"/>
    </row>
    <row r="962" spans="1:14" ht="15.75">
      <c r="A962" s="22">
        <v>250</v>
      </c>
      <c r="B962" s="273">
        <v>3300</v>
      </c>
      <c r="C962" s="359" t="s">
        <v>236</v>
      </c>
      <c r="D962" s="1675"/>
      <c r="E962" s="311">
        <f aca="true" t="shared" si="226" ref="E962:L962">SUM(E963:E968)</f>
        <v>0</v>
      </c>
      <c r="F962" s="275">
        <f t="shared" si="226"/>
        <v>0</v>
      </c>
      <c r="G962" s="276">
        <f t="shared" si="226"/>
        <v>0</v>
      </c>
      <c r="H962" s="277">
        <f>SUM(H963:H968)</f>
        <v>0</v>
      </c>
      <c r="I962" s="275">
        <f t="shared" si="226"/>
        <v>0</v>
      </c>
      <c r="J962" s="276">
        <f t="shared" si="226"/>
        <v>0</v>
      </c>
      <c r="K962" s="277">
        <f t="shared" si="226"/>
        <v>0</v>
      </c>
      <c r="L962" s="311">
        <f t="shared" si="226"/>
        <v>0</v>
      </c>
      <c r="M962" s="12">
        <f t="shared" si="210"/>
      </c>
      <c r="N962" s="13"/>
    </row>
    <row r="963" spans="1:14" ht="15.75">
      <c r="A963" s="23">
        <v>255</v>
      </c>
      <c r="B963" s="292"/>
      <c r="C963" s="280">
        <v>3301</v>
      </c>
      <c r="D963" s="360" t="s">
        <v>237</v>
      </c>
      <c r="E963" s="282">
        <f aca="true" t="shared" si="227" ref="E963:E971">F963+G963+H963</f>
        <v>0</v>
      </c>
      <c r="F963" s="488">
        <v>0</v>
      </c>
      <c r="G963" s="489">
        <v>0</v>
      </c>
      <c r="H963" s="154">
        <v>0</v>
      </c>
      <c r="I963" s="488">
        <v>0</v>
      </c>
      <c r="J963" s="489">
        <v>0</v>
      </c>
      <c r="K963" s="154">
        <v>0</v>
      </c>
      <c r="L963" s="282">
        <f aca="true" t="shared" si="228" ref="L963:L971">I963+J963+K963</f>
        <v>0</v>
      </c>
      <c r="M963" s="12">
        <f t="shared" si="210"/>
      </c>
      <c r="N963" s="13"/>
    </row>
    <row r="964" spans="1:14" ht="15.75">
      <c r="A964" s="23">
        <v>265</v>
      </c>
      <c r="B964" s="292"/>
      <c r="C964" s="294">
        <v>3302</v>
      </c>
      <c r="D964" s="361" t="s">
        <v>732</v>
      </c>
      <c r="E964" s="296">
        <f t="shared" si="227"/>
        <v>0</v>
      </c>
      <c r="F964" s="490">
        <v>0</v>
      </c>
      <c r="G964" s="491">
        <v>0</v>
      </c>
      <c r="H964" s="160">
        <v>0</v>
      </c>
      <c r="I964" s="490">
        <v>0</v>
      </c>
      <c r="J964" s="491">
        <v>0</v>
      </c>
      <c r="K964" s="160">
        <v>0</v>
      </c>
      <c r="L964" s="296">
        <f t="shared" si="228"/>
        <v>0</v>
      </c>
      <c r="M964" s="12">
        <f t="shared" si="210"/>
      </c>
      <c r="N964" s="13"/>
    </row>
    <row r="965" spans="1:14" ht="15.75">
      <c r="A965" s="22">
        <v>270</v>
      </c>
      <c r="B965" s="292"/>
      <c r="C965" s="294">
        <v>3303</v>
      </c>
      <c r="D965" s="361" t="s">
        <v>238</v>
      </c>
      <c r="E965" s="296">
        <f t="shared" si="227"/>
        <v>0</v>
      </c>
      <c r="F965" s="490">
        <v>0</v>
      </c>
      <c r="G965" s="491">
        <v>0</v>
      </c>
      <c r="H965" s="160">
        <v>0</v>
      </c>
      <c r="I965" s="490">
        <v>0</v>
      </c>
      <c r="J965" s="491">
        <v>0</v>
      </c>
      <c r="K965" s="160">
        <v>0</v>
      </c>
      <c r="L965" s="296">
        <f t="shared" si="228"/>
        <v>0</v>
      </c>
      <c r="M965" s="12">
        <f t="shared" si="210"/>
      </c>
      <c r="N965" s="13"/>
    </row>
    <row r="966" spans="1:14" ht="15.75">
      <c r="A966" s="22">
        <v>290</v>
      </c>
      <c r="B966" s="292"/>
      <c r="C966" s="294">
        <v>3304</v>
      </c>
      <c r="D966" s="361" t="s">
        <v>239</v>
      </c>
      <c r="E966" s="296">
        <f t="shared" si="227"/>
        <v>0</v>
      </c>
      <c r="F966" s="490">
        <v>0</v>
      </c>
      <c r="G966" s="491">
        <v>0</v>
      </c>
      <c r="H966" s="160">
        <v>0</v>
      </c>
      <c r="I966" s="490">
        <v>0</v>
      </c>
      <c r="J966" s="491">
        <v>0</v>
      </c>
      <c r="K966" s="160">
        <v>0</v>
      </c>
      <c r="L966" s="296">
        <f t="shared" si="228"/>
        <v>0</v>
      </c>
      <c r="M966" s="12">
        <f t="shared" si="210"/>
      </c>
      <c r="N966" s="13"/>
    </row>
    <row r="967" spans="1:14" ht="30">
      <c r="A967" s="39">
        <v>320</v>
      </c>
      <c r="B967" s="292"/>
      <c r="C967" s="294">
        <v>3305</v>
      </c>
      <c r="D967" s="361" t="s">
        <v>240</v>
      </c>
      <c r="E967" s="296">
        <f t="shared" si="227"/>
        <v>0</v>
      </c>
      <c r="F967" s="490">
        <v>0</v>
      </c>
      <c r="G967" s="491">
        <v>0</v>
      </c>
      <c r="H967" s="160">
        <v>0</v>
      </c>
      <c r="I967" s="490">
        <v>0</v>
      </c>
      <c r="J967" s="491">
        <v>0</v>
      </c>
      <c r="K967" s="160">
        <v>0</v>
      </c>
      <c r="L967" s="296">
        <f t="shared" si="228"/>
        <v>0</v>
      </c>
      <c r="M967" s="12">
        <f t="shared" si="210"/>
      </c>
      <c r="N967" s="13"/>
    </row>
    <row r="968" spans="1:14" ht="30">
      <c r="A968" s="22">
        <v>330</v>
      </c>
      <c r="B968" s="292"/>
      <c r="C968" s="286">
        <v>3306</v>
      </c>
      <c r="D968" s="362" t="s">
        <v>1685</v>
      </c>
      <c r="E968" s="288">
        <f t="shared" si="227"/>
        <v>0</v>
      </c>
      <c r="F968" s="492">
        <v>0</v>
      </c>
      <c r="G968" s="493">
        <v>0</v>
      </c>
      <c r="H968" s="175">
        <v>0</v>
      </c>
      <c r="I968" s="492">
        <v>0</v>
      </c>
      <c r="J968" s="493">
        <v>0</v>
      </c>
      <c r="K968" s="175">
        <v>0</v>
      </c>
      <c r="L968" s="288">
        <f t="shared" si="228"/>
        <v>0</v>
      </c>
      <c r="M968" s="12">
        <f t="shared" si="210"/>
      </c>
      <c r="N968" s="13"/>
    </row>
    <row r="969" spans="1:14" ht="15.75">
      <c r="A969" s="22">
        <v>350</v>
      </c>
      <c r="B969" s="273">
        <v>3900</v>
      </c>
      <c r="C969" s="1757" t="s">
        <v>241</v>
      </c>
      <c r="D969" s="1758"/>
      <c r="E969" s="311">
        <f t="shared" si="227"/>
        <v>0</v>
      </c>
      <c r="F969" s="1477">
        <v>0</v>
      </c>
      <c r="G969" s="1478">
        <v>0</v>
      </c>
      <c r="H969" s="1479">
        <v>0</v>
      </c>
      <c r="I969" s="1477">
        <v>0</v>
      </c>
      <c r="J969" s="1478">
        <v>0</v>
      </c>
      <c r="K969" s="1479">
        <v>0</v>
      </c>
      <c r="L969" s="311">
        <f t="shared" si="228"/>
        <v>0</v>
      </c>
      <c r="M969" s="12">
        <f aca="true" t="shared" si="229" ref="M969:M1015">(IF($E969&lt;&gt;0,$M$2,IF($L969&lt;&gt;0,$M$2,"")))</f>
      </c>
      <c r="N969" s="13"/>
    </row>
    <row r="970" spans="1:14" ht="15.75">
      <c r="A970" s="23">
        <v>355</v>
      </c>
      <c r="B970" s="273">
        <v>4000</v>
      </c>
      <c r="C970" s="1757" t="s">
        <v>242</v>
      </c>
      <c r="D970" s="1758"/>
      <c r="E970" s="311">
        <f t="shared" si="227"/>
        <v>0</v>
      </c>
      <c r="F970" s="1428"/>
      <c r="G970" s="1429"/>
      <c r="H970" s="1430"/>
      <c r="I970" s="1428"/>
      <c r="J970" s="1429"/>
      <c r="K970" s="1430"/>
      <c r="L970" s="311">
        <f t="shared" si="228"/>
        <v>0</v>
      </c>
      <c r="M970" s="12">
        <f t="shared" si="229"/>
      </c>
      <c r="N970" s="13"/>
    </row>
    <row r="971" spans="1:14" ht="15.75">
      <c r="A971" s="23">
        <v>355</v>
      </c>
      <c r="B971" s="273">
        <v>4100</v>
      </c>
      <c r="C971" s="1757" t="s">
        <v>243</v>
      </c>
      <c r="D971" s="1758"/>
      <c r="E971" s="311">
        <f t="shared" si="227"/>
        <v>0</v>
      </c>
      <c r="F971" s="1428"/>
      <c r="G971" s="1429"/>
      <c r="H971" s="1430"/>
      <c r="I971" s="1428"/>
      <c r="J971" s="1429"/>
      <c r="K971" s="1430"/>
      <c r="L971" s="311">
        <f t="shared" si="228"/>
        <v>0</v>
      </c>
      <c r="M971" s="12">
        <f t="shared" si="229"/>
      </c>
      <c r="N971" s="13"/>
    </row>
    <row r="972" spans="1:14" ht="15.75">
      <c r="A972" s="23">
        <v>375</v>
      </c>
      <c r="B972" s="273">
        <v>4200</v>
      </c>
      <c r="C972" s="1757" t="s">
        <v>244</v>
      </c>
      <c r="D972" s="1758"/>
      <c r="E972" s="311">
        <f aca="true" t="shared" si="230" ref="E972:L972">SUM(E973:E978)</f>
        <v>0</v>
      </c>
      <c r="F972" s="275">
        <f t="shared" si="230"/>
        <v>0</v>
      </c>
      <c r="G972" s="276">
        <f t="shared" si="230"/>
        <v>0</v>
      </c>
      <c r="H972" s="277">
        <f>SUM(H973:H978)</f>
        <v>0</v>
      </c>
      <c r="I972" s="275">
        <f t="shared" si="230"/>
        <v>0</v>
      </c>
      <c r="J972" s="276">
        <f t="shared" si="230"/>
        <v>0</v>
      </c>
      <c r="K972" s="277">
        <f t="shared" si="230"/>
        <v>0</v>
      </c>
      <c r="L972" s="311">
        <f t="shared" si="230"/>
        <v>0</v>
      </c>
      <c r="M972" s="12">
        <f t="shared" si="229"/>
      </c>
      <c r="N972" s="13"/>
    </row>
    <row r="973" spans="1:14" ht="15.75">
      <c r="A973" s="23">
        <v>380</v>
      </c>
      <c r="B973" s="363"/>
      <c r="C973" s="280">
        <v>4201</v>
      </c>
      <c r="D973" s="281" t="s">
        <v>245</v>
      </c>
      <c r="E973" s="282">
        <f aca="true" t="shared" si="231" ref="E973:E978">F973+G973+H973</f>
        <v>0</v>
      </c>
      <c r="F973" s="152"/>
      <c r="G973" s="153"/>
      <c r="H973" s="1421"/>
      <c r="I973" s="152"/>
      <c r="J973" s="153"/>
      <c r="K973" s="1421"/>
      <c r="L973" s="282">
        <f aca="true" t="shared" si="232" ref="L973:L978">I973+J973+K973</f>
        <v>0</v>
      </c>
      <c r="M973" s="12">
        <f t="shared" si="229"/>
      </c>
      <c r="N973" s="13"/>
    </row>
    <row r="974" spans="1:14" ht="15.75">
      <c r="A974" s="23">
        <v>385</v>
      </c>
      <c r="B974" s="363"/>
      <c r="C974" s="294">
        <v>4202</v>
      </c>
      <c r="D974" s="364" t="s">
        <v>246</v>
      </c>
      <c r="E974" s="296">
        <f t="shared" si="231"/>
        <v>0</v>
      </c>
      <c r="F974" s="158"/>
      <c r="G974" s="159"/>
      <c r="H974" s="1426"/>
      <c r="I974" s="158"/>
      <c r="J974" s="159"/>
      <c r="K974" s="1426"/>
      <c r="L974" s="296">
        <f t="shared" si="232"/>
        <v>0</v>
      </c>
      <c r="M974" s="12">
        <f t="shared" si="229"/>
      </c>
      <c r="N974" s="13"/>
    </row>
    <row r="975" spans="1:14" ht="15.75">
      <c r="A975" s="23">
        <v>390</v>
      </c>
      <c r="B975" s="363"/>
      <c r="C975" s="294">
        <v>4214</v>
      </c>
      <c r="D975" s="364" t="s">
        <v>247</v>
      </c>
      <c r="E975" s="296">
        <f t="shared" si="231"/>
        <v>0</v>
      </c>
      <c r="F975" s="158"/>
      <c r="G975" s="159"/>
      <c r="H975" s="1426"/>
      <c r="I975" s="158"/>
      <c r="J975" s="159"/>
      <c r="K975" s="1426"/>
      <c r="L975" s="296">
        <f t="shared" si="232"/>
        <v>0</v>
      </c>
      <c r="M975" s="12">
        <f t="shared" si="229"/>
      </c>
      <c r="N975" s="13"/>
    </row>
    <row r="976" spans="1:14" ht="15.75">
      <c r="A976" s="23">
        <v>390</v>
      </c>
      <c r="B976" s="363"/>
      <c r="C976" s="294">
        <v>4217</v>
      </c>
      <c r="D976" s="364" t="s">
        <v>248</v>
      </c>
      <c r="E976" s="296">
        <f t="shared" si="231"/>
        <v>0</v>
      </c>
      <c r="F976" s="158"/>
      <c r="G976" s="159"/>
      <c r="H976" s="1426"/>
      <c r="I976" s="158"/>
      <c r="J976" s="159"/>
      <c r="K976" s="1426"/>
      <c r="L976" s="296">
        <f t="shared" si="232"/>
        <v>0</v>
      </c>
      <c r="M976" s="12">
        <f t="shared" si="229"/>
      </c>
      <c r="N976" s="13"/>
    </row>
    <row r="977" spans="1:14" ht="31.5">
      <c r="A977" s="23">
        <v>395</v>
      </c>
      <c r="B977" s="363"/>
      <c r="C977" s="294">
        <v>4218</v>
      </c>
      <c r="D977" s="295" t="s">
        <v>249</v>
      </c>
      <c r="E977" s="296">
        <f t="shared" si="231"/>
        <v>0</v>
      </c>
      <c r="F977" s="158"/>
      <c r="G977" s="159"/>
      <c r="H977" s="1426"/>
      <c r="I977" s="158"/>
      <c r="J977" s="159"/>
      <c r="K977" s="1426"/>
      <c r="L977" s="296">
        <f t="shared" si="232"/>
        <v>0</v>
      </c>
      <c r="M977" s="12">
        <f t="shared" si="229"/>
      </c>
      <c r="N977" s="13"/>
    </row>
    <row r="978" spans="1:14" ht="15.75">
      <c r="A978" s="18">
        <v>397</v>
      </c>
      <c r="B978" s="363"/>
      <c r="C978" s="286">
        <v>4219</v>
      </c>
      <c r="D978" s="344" t="s">
        <v>250</v>
      </c>
      <c r="E978" s="288">
        <f t="shared" si="231"/>
        <v>0</v>
      </c>
      <c r="F978" s="173"/>
      <c r="G978" s="174"/>
      <c r="H978" s="1427"/>
      <c r="I978" s="173"/>
      <c r="J978" s="174"/>
      <c r="K978" s="1427"/>
      <c r="L978" s="288">
        <f t="shared" si="232"/>
        <v>0</v>
      </c>
      <c r="M978" s="12">
        <f t="shared" si="229"/>
      </c>
      <c r="N978" s="13"/>
    </row>
    <row r="979" spans="1:14" ht="15.75">
      <c r="A979" s="14">
        <v>398</v>
      </c>
      <c r="B979" s="273">
        <v>4300</v>
      </c>
      <c r="C979" s="1757" t="s">
        <v>1689</v>
      </c>
      <c r="D979" s="1758"/>
      <c r="E979" s="311">
        <f aca="true" t="shared" si="233" ref="E979:L979">SUM(E980:E982)</f>
        <v>0</v>
      </c>
      <c r="F979" s="275">
        <f t="shared" si="233"/>
        <v>0</v>
      </c>
      <c r="G979" s="276">
        <f t="shared" si="233"/>
        <v>0</v>
      </c>
      <c r="H979" s="277">
        <f>SUM(H980:H982)</f>
        <v>0</v>
      </c>
      <c r="I979" s="275">
        <f t="shared" si="233"/>
        <v>0</v>
      </c>
      <c r="J979" s="276">
        <f t="shared" si="233"/>
        <v>0</v>
      </c>
      <c r="K979" s="277">
        <f t="shared" si="233"/>
        <v>0</v>
      </c>
      <c r="L979" s="311">
        <f t="shared" si="233"/>
        <v>0</v>
      </c>
      <c r="M979" s="12">
        <f t="shared" si="229"/>
      </c>
      <c r="N979" s="13"/>
    </row>
    <row r="980" spans="1:14" ht="15.75">
      <c r="A980" s="14">
        <v>399</v>
      </c>
      <c r="B980" s="363"/>
      <c r="C980" s="280">
        <v>4301</v>
      </c>
      <c r="D980" s="312" t="s">
        <v>251</v>
      </c>
      <c r="E980" s="282">
        <f aca="true" t="shared" si="234" ref="E980:E985">F980+G980+H980</f>
        <v>0</v>
      </c>
      <c r="F980" s="152"/>
      <c r="G980" s="153"/>
      <c r="H980" s="1421"/>
      <c r="I980" s="152"/>
      <c r="J980" s="153"/>
      <c r="K980" s="1421"/>
      <c r="L980" s="282">
        <f aca="true" t="shared" si="235" ref="L980:L985">I980+J980+K980</f>
        <v>0</v>
      </c>
      <c r="M980" s="12">
        <f t="shared" si="229"/>
      </c>
      <c r="N980" s="13"/>
    </row>
    <row r="981" spans="1:14" ht="15.75">
      <c r="A981" s="14">
        <v>400</v>
      </c>
      <c r="B981" s="363"/>
      <c r="C981" s="294">
        <v>4302</v>
      </c>
      <c r="D981" s="364" t="s">
        <v>252</v>
      </c>
      <c r="E981" s="296">
        <f t="shared" si="234"/>
        <v>0</v>
      </c>
      <c r="F981" s="158"/>
      <c r="G981" s="159"/>
      <c r="H981" s="1426"/>
      <c r="I981" s="158"/>
      <c r="J981" s="159"/>
      <c r="K981" s="1426"/>
      <c r="L981" s="296">
        <f t="shared" si="235"/>
        <v>0</v>
      </c>
      <c r="M981" s="12">
        <f t="shared" si="229"/>
      </c>
      <c r="N981" s="13"/>
    </row>
    <row r="982" spans="1:14" ht="15.75">
      <c r="A982" s="14">
        <v>401</v>
      </c>
      <c r="B982" s="363"/>
      <c r="C982" s="286">
        <v>4309</v>
      </c>
      <c r="D982" s="302" t="s">
        <v>253</v>
      </c>
      <c r="E982" s="288">
        <f t="shared" si="234"/>
        <v>0</v>
      </c>
      <c r="F982" s="173"/>
      <c r="G982" s="174"/>
      <c r="H982" s="1427"/>
      <c r="I982" s="173"/>
      <c r="J982" s="174"/>
      <c r="K982" s="1427"/>
      <c r="L982" s="288">
        <f t="shared" si="235"/>
        <v>0</v>
      </c>
      <c r="M982" s="12">
        <f t="shared" si="229"/>
      </c>
      <c r="N982" s="13"/>
    </row>
    <row r="983" spans="1:14" ht="15.75">
      <c r="A983" s="14">
        <v>402</v>
      </c>
      <c r="B983" s="273">
        <v>4400</v>
      </c>
      <c r="C983" s="1757" t="s">
        <v>1686</v>
      </c>
      <c r="D983" s="1758"/>
      <c r="E983" s="311">
        <f t="shared" si="234"/>
        <v>0</v>
      </c>
      <c r="F983" s="1428"/>
      <c r="G983" s="1429"/>
      <c r="H983" s="1430"/>
      <c r="I983" s="1428"/>
      <c r="J983" s="1429"/>
      <c r="K983" s="1430"/>
      <c r="L983" s="311">
        <f t="shared" si="235"/>
        <v>0</v>
      </c>
      <c r="M983" s="12">
        <f t="shared" si="229"/>
      </c>
      <c r="N983" s="13"/>
    </row>
    <row r="984" spans="1:14" ht="15.75">
      <c r="A984" s="40">
        <v>404</v>
      </c>
      <c r="B984" s="273">
        <v>4500</v>
      </c>
      <c r="C984" s="1757" t="s">
        <v>1687</v>
      </c>
      <c r="D984" s="1758"/>
      <c r="E984" s="311">
        <f t="shared" si="234"/>
        <v>0</v>
      </c>
      <c r="F984" s="1428"/>
      <c r="G984" s="1429"/>
      <c r="H984" s="1430"/>
      <c r="I984" s="1428"/>
      <c r="J984" s="1429"/>
      <c r="K984" s="1430"/>
      <c r="L984" s="311">
        <f t="shared" si="235"/>
        <v>0</v>
      </c>
      <c r="M984" s="12">
        <f t="shared" si="229"/>
      </c>
      <c r="N984" s="13"/>
    </row>
    <row r="985" spans="1:14" ht="15.75">
      <c r="A985" s="40">
        <v>404</v>
      </c>
      <c r="B985" s="273">
        <v>4600</v>
      </c>
      <c r="C985" s="1761" t="s">
        <v>254</v>
      </c>
      <c r="D985" s="1762"/>
      <c r="E985" s="311">
        <f t="shared" si="234"/>
        <v>0</v>
      </c>
      <c r="F985" s="1428"/>
      <c r="G985" s="1429"/>
      <c r="H985" s="1430"/>
      <c r="I985" s="1428"/>
      <c r="J985" s="1429"/>
      <c r="K985" s="1430"/>
      <c r="L985" s="311">
        <f t="shared" si="235"/>
        <v>0</v>
      </c>
      <c r="M985" s="12">
        <f t="shared" si="229"/>
      </c>
      <c r="N985" s="13"/>
    </row>
    <row r="986" spans="1:14" ht="15.75">
      <c r="A986" s="22">
        <v>440</v>
      </c>
      <c r="B986" s="273">
        <v>4900</v>
      </c>
      <c r="C986" s="1757" t="s">
        <v>280</v>
      </c>
      <c r="D986" s="1758"/>
      <c r="E986" s="311">
        <f aca="true" t="shared" si="236" ref="E986:L986">+E987+E988</f>
        <v>0</v>
      </c>
      <c r="F986" s="275">
        <f t="shared" si="236"/>
        <v>0</v>
      </c>
      <c r="G986" s="276">
        <f t="shared" si="236"/>
        <v>0</v>
      </c>
      <c r="H986" s="277">
        <f>+H987+H988</f>
        <v>0</v>
      </c>
      <c r="I986" s="275">
        <f t="shared" si="236"/>
        <v>0</v>
      </c>
      <c r="J986" s="276">
        <f t="shared" si="236"/>
        <v>0</v>
      </c>
      <c r="K986" s="277">
        <f t="shared" si="236"/>
        <v>0</v>
      </c>
      <c r="L986" s="311">
        <f t="shared" si="236"/>
        <v>0</v>
      </c>
      <c r="M986" s="12">
        <f t="shared" si="229"/>
      </c>
      <c r="N986" s="13"/>
    </row>
    <row r="987" spans="1:14" ht="15.75">
      <c r="A987" s="22">
        <v>450</v>
      </c>
      <c r="B987" s="363"/>
      <c r="C987" s="280">
        <v>4901</v>
      </c>
      <c r="D987" s="365" t="s">
        <v>281</v>
      </c>
      <c r="E987" s="282">
        <f>F987+G987+H987</f>
        <v>0</v>
      </c>
      <c r="F987" s="152"/>
      <c r="G987" s="153"/>
      <c r="H987" s="1421"/>
      <c r="I987" s="152"/>
      <c r="J987" s="153"/>
      <c r="K987" s="1421"/>
      <c r="L987" s="282">
        <f>I987+J987+K987</f>
        <v>0</v>
      </c>
      <c r="M987" s="12">
        <f t="shared" si="229"/>
      </c>
      <c r="N987" s="13"/>
    </row>
    <row r="988" spans="1:14" ht="15.75">
      <c r="A988" s="22">
        <v>495</v>
      </c>
      <c r="B988" s="363"/>
      <c r="C988" s="286">
        <v>4902</v>
      </c>
      <c r="D988" s="302" t="s">
        <v>282</v>
      </c>
      <c r="E988" s="288">
        <f>F988+G988+H988</f>
        <v>0</v>
      </c>
      <c r="F988" s="173"/>
      <c r="G988" s="174"/>
      <c r="H988" s="1427"/>
      <c r="I988" s="173"/>
      <c r="J988" s="174"/>
      <c r="K988" s="1427"/>
      <c r="L988" s="288">
        <f>I988+J988+K988</f>
        <v>0</v>
      </c>
      <c r="M988" s="12">
        <f t="shared" si="229"/>
      </c>
      <c r="N988" s="13"/>
    </row>
    <row r="989" spans="1:14" ht="15.75">
      <c r="A989" s="23">
        <v>500</v>
      </c>
      <c r="B989" s="366">
        <v>5100</v>
      </c>
      <c r="C989" s="1755" t="s">
        <v>255</v>
      </c>
      <c r="D989" s="1756"/>
      <c r="E989" s="311">
        <f>F989+G989+H989</f>
        <v>0</v>
      </c>
      <c r="F989" s="1428"/>
      <c r="G989" s="1429"/>
      <c r="H989" s="1430"/>
      <c r="I989" s="1428"/>
      <c r="J989" s="1429"/>
      <c r="K989" s="1430"/>
      <c r="L989" s="311">
        <f>I989+J989+K989</f>
        <v>0</v>
      </c>
      <c r="M989" s="12">
        <f t="shared" si="229"/>
      </c>
      <c r="N989" s="13"/>
    </row>
    <row r="990" spans="1:14" ht="15.75">
      <c r="A990" s="23">
        <v>505</v>
      </c>
      <c r="B990" s="366">
        <v>5200</v>
      </c>
      <c r="C990" s="1755" t="s">
        <v>256</v>
      </c>
      <c r="D990" s="1756"/>
      <c r="E990" s="311">
        <f aca="true" t="shared" si="237" ref="E990:L990">SUM(E991:E997)</f>
        <v>0</v>
      </c>
      <c r="F990" s="275">
        <f t="shared" si="237"/>
        <v>0</v>
      </c>
      <c r="G990" s="276">
        <f t="shared" si="237"/>
        <v>0</v>
      </c>
      <c r="H990" s="277">
        <f>SUM(H991:H997)</f>
        <v>0</v>
      </c>
      <c r="I990" s="275">
        <f t="shared" si="237"/>
        <v>0</v>
      </c>
      <c r="J990" s="276">
        <f t="shared" si="237"/>
        <v>0</v>
      </c>
      <c r="K990" s="277">
        <f t="shared" si="237"/>
        <v>0</v>
      </c>
      <c r="L990" s="311">
        <f t="shared" si="237"/>
        <v>0</v>
      </c>
      <c r="M990" s="12">
        <f t="shared" si="229"/>
      </c>
      <c r="N990" s="13"/>
    </row>
    <row r="991" spans="1:14" ht="15.75">
      <c r="A991" s="23">
        <v>510</v>
      </c>
      <c r="B991" s="367"/>
      <c r="C991" s="368">
        <v>5201</v>
      </c>
      <c r="D991" s="369" t="s">
        <v>257</v>
      </c>
      <c r="E991" s="282">
        <f aca="true" t="shared" si="238" ref="E991:E997">F991+G991+H991</f>
        <v>0</v>
      </c>
      <c r="F991" s="152"/>
      <c r="G991" s="153"/>
      <c r="H991" s="1421"/>
      <c r="I991" s="152"/>
      <c r="J991" s="153"/>
      <c r="K991" s="1421"/>
      <c r="L991" s="282">
        <f aca="true" t="shared" si="239" ref="L991:L997">I991+J991+K991</f>
        <v>0</v>
      </c>
      <c r="M991" s="12">
        <f t="shared" si="229"/>
      </c>
      <c r="N991" s="13"/>
    </row>
    <row r="992" spans="1:14" ht="15.75">
      <c r="A992" s="23">
        <v>515</v>
      </c>
      <c r="B992" s="367"/>
      <c r="C992" s="370">
        <v>5202</v>
      </c>
      <c r="D992" s="371" t="s">
        <v>258</v>
      </c>
      <c r="E992" s="296">
        <f t="shared" si="238"/>
        <v>0</v>
      </c>
      <c r="F992" s="158"/>
      <c r="G992" s="159"/>
      <c r="H992" s="1426"/>
      <c r="I992" s="158"/>
      <c r="J992" s="159"/>
      <c r="K992" s="1426"/>
      <c r="L992" s="296">
        <f t="shared" si="239"/>
        <v>0</v>
      </c>
      <c r="M992" s="12">
        <f t="shared" si="229"/>
      </c>
      <c r="N992" s="13"/>
    </row>
    <row r="993" spans="1:14" ht="15.75">
      <c r="A993" s="23">
        <v>520</v>
      </c>
      <c r="B993" s="367"/>
      <c r="C993" s="370">
        <v>5203</v>
      </c>
      <c r="D993" s="371" t="s">
        <v>637</v>
      </c>
      <c r="E993" s="296">
        <f t="shared" si="238"/>
        <v>0</v>
      </c>
      <c r="F993" s="158"/>
      <c r="G993" s="159"/>
      <c r="H993" s="1426"/>
      <c r="I993" s="158"/>
      <c r="J993" s="159"/>
      <c r="K993" s="1426"/>
      <c r="L993" s="296">
        <f t="shared" si="239"/>
        <v>0</v>
      </c>
      <c r="M993" s="12">
        <f t="shared" si="229"/>
      </c>
      <c r="N993" s="13"/>
    </row>
    <row r="994" spans="1:14" ht="15.75">
      <c r="A994" s="23">
        <v>525</v>
      </c>
      <c r="B994" s="367"/>
      <c r="C994" s="370">
        <v>5204</v>
      </c>
      <c r="D994" s="371" t="s">
        <v>638</v>
      </c>
      <c r="E994" s="296">
        <f t="shared" si="238"/>
        <v>0</v>
      </c>
      <c r="F994" s="158"/>
      <c r="G994" s="159"/>
      <c r="H994" s="1426"/>
      <c r="I994" s="158"/>
      <c r="J994" s="159"/>
      <c r="K994" s="1426"/>
      <c r="L994" s="296">
        <f t="shared" si="239"/>
        <v>0</v>
      </c>
      <c r="M994" s="12">
        <f t="shared" si="229"/>
      </c>
      <c r="N994" s="13"/>
    </row>
    <row r="995" spans="1:14" ht="15.75">
      <c r="A995" s="22">
        <v>635</v>
      </c>
      <c r="B995" s="367"/>
      <c r="C995" s="370">
        <v>5205</v>
      </c>
      <c r="D995" s="371" t="s">
        <v>639</v>
      </c>
      <c r="E995" s="296">
        <f t="shared" si="238"/>
        <v>0</v>
      </c>
      <c r="F995" s="158"/>
      <c r="G995" s="159"/>
      <c r="H995" s="1426"/>
      <c r="I995" s="158"/>
      <c r="J995" s="159"/>
      <c r="K995" s="1426"/>
      <c r="L995" s="296">
        <f t="shared" si="239"/>
        <v>0</v>
      </c>
      <c r="M995" s="12">
        <f t="shared" si="229"/>
      </c>
      <c r="N995" s="13"/>
    </row>
    <row r="996" spans="1:14" ht="15.75">
      <c r="A996" s="23">
        <v>640</v>
      </c>
      <c r="B996" s="367"/>
      <c r="C996" s="370">
        <v>5206</v>
      </c>
      <c r="D996" s="371" t="s">
        <v>640</v>
      </c>
      <c r="E996" s="296">
        <f t="shared" si="238"/>
        <v>0</v>
      </c>
      <c r="F996" s="158"/>
      <c r="G996" s="159"/>
      <c r="H996" s="1426"/>
      <c r="I996" s="158"/>
      <c r="J996" s="159"/>
      <c r="K996" s="1426"/>
      <c r="L996" s="296">
        <f t="shared" si="239"/>
        <v>0</v>
      </c>
      <c r="M996" s="12">
        <f t="shared" si="229"/>
      </c>
      <c r="N996" s="13"/>
    </row>
    <row r="997" spans="1:14" ht="15.75">
      <c r="A997" s="23">
        <v>645</v>
      </c>
      <c r="B997" s="367"/>
      <c r="C997" s="372">
        <v>5219</v>
      </c>
      <c r="D997" s="373" t="s">
        <v>641</v>
      </c>
      <c r="E997" s="288">
        <f t="shared" si="238"/>
        <v>0</v>
      </c>
      <c r="F997" s="173"/>
      <c r="G997" s="174"/>
      <c r="H997" s="1427"/>
      <c r="I997" s="173"/>
      <c r="J997" s="174"/>
      <c r="K997" s="1427"/>
      <c r="L997" s="288">
        <f t="shared" si="239"/>
        <v>0</v>
      </c>
      <c r="M997" s="12">
        <f t="shared" si="229"/>
      </c>
      <c r="N997" s="13"/>
    </row>
    <row r="998" spans="1:14" ht="15.75">
      <c r="A998" s="23">
        <v>650</v>
      </c>
      <c r="B998" s="366">
        <v>5300</v>
      </c>
      <c r="C998" s="1755" t="s">
        <v>642</v>
      </c>
      <c r="D998" s="1756"/>
      <c r="E998" s="311">
        <f aca="true" t="shared" si="240" ref="E998:L998">SUM(E999:E1000)</f>
        <v>0</v>
      </c>
      <c r="F998" s="275">
        <f t="shared" si="240"/>
        <v>0</v>
      </c>
      <c r="G998" s="276">
        <f t="shared" si="240"/>
        <v>0</v>
      </c>
      <c r="H998" s="277">
        <f>SUM(H999:H1000)</f>
        <v>0</v>
      </c>
      <c r="I998" s="275">
        <f t="shared" si="240"/>
        <v>0</v>
      </c>
      <c r="J998" s="276">
        <f t="shared" si="240"/>
        <v>0</v>
      </c>
      <c r="K998" s="277">
        <f t="shared" si="240"/>
        <v>0</v>
      </c>
      <c r="L998" s="311">
        <f t="shared" si="240"/>
        <v>0</v>
      </c>
      <c r="M998" s="12">
        <f t="shared" si="229"/>
      </c>
      <c r="N998" s="13"/>
    </row>
    <row r="999" spans="1:14" ht="15.75">
      <c r="A999" s="22">
        <v>655</v>
      </c>
      <c r="B999" s="367"/>
      <c r="C999" s="368">
        <v>5301</v>
      </c>
      <c r="D999" s="369" t="s">
        <v>314</v>
      </c>
      <c r="E999" s="282">
        <f>F999+G999+H999</f>
        <v>0</v>
      </c>
      <c r="F999" s="152"/>
      <c r="G999" s="153"/>
      <c r="H999" s="1421"/>
      <c r="I999" s="152"/>
      <c r="J999" s="153"/>
      <c r="K999" s="1421"/>
      <c r="L999" s="282">
        <f>I999+J999+K999</f>
        <v>0</v>
      </c>
      <c r="M999" s="12">
        <f t="shared" si="229"/>
      </c>
      <c r="N999" s="13"/>
    </row>
    <row r="1000" spans="1:14" ht="15.75">
      <c r="A1000" s="22">
        <v>665</v>
      </c>
      <c r="B1000" s="367"/>
      <c r="C1000" s="372">
        <v>5309</v>
      </c>
      <c r="D1000" s="373" t="s">
        <v>643</v>
      </c>
      <c r="E1000" s="288">
        <f>F1000+G1000+H1000</f>
        <v>0</v>
      </c>
      <c r="F1000" s="173"/>
      <c r="G1000" s="174"/>
      <c r="H1000" s="1427"/>
      <c r="I1000" s="173"/>
      <c r="J1000" s="174"/>
      <c r="K1000" s="1427"/>
      <c r="L1000" s="288">
        <f>I1000+J1000+K1000</f>
        <v>0</v>
      </c>
      <c r="M1000" s="12">
        <f t="shared" si="229"/>
      </c>
      <c r="N1000" s="13"/>
    </row>
    <row r="1001" spans="1:14" ht="15.75">
      <c r="A1001" s="22">
        <v>675</v>
      </c>
      <c r="B1001" s="366">
        <v>5400</v>
      </c>
      <c r="C1001" s="1755" t="s">
        <v>702</v>
      </c>
      <c r="D1001" s="1756"/>
      <c r="E1001" s="311">
        <f>F1001+G1001+H1001</f>
        <v>0</v>
      </c>
      <c r="F1001" s="1428"/>
      <c r="G1001" s="1429"/>
      <c r="H1001" s="1430"/>
      <c r="I1001" s="1428"/>
      <c r="J1001" s="1429"/>
      <c r="K1001" s="1430"/>
      <c r="L1001" s="311">
        <f>I1001+J1001+K1001</f>
        <v>0</v>
      </c>
      <c r="M1001" s="12">
        <f t="shared" si="229"/>
      </c>
      <c r="N1001" s="13"/>
    </row>
    <row r="1002" spans="1:14" ht="15.75">
      <c r="A1002" s="22">
        <v>685</v>
      </c>
      <c r="B1002" s="273">
        <v>5500</v>
      </c>
      <c r="C1002" s="1757" t="s">
        <v>703</v>
      </c>
      <c r="D1002" s="1758"/>
      <c r="E1002" s="311">
        <f aca="true" t="shared" si="241" ref="E1002:L1002">SUM(E1003:E1006)</f>
        <v>0</v>
      </c>
      <c r="F1002" s="275">
        <f t="shared" si="241"/>
        <v>0</v>
      </c>
      <c r="G1002" s="276">
        <f t="shared" si="241"/>
        <v>0</v>
      </c>
      <c r="H1002" s="277">
        <f>SUM(H1003:H1006)</f>
        <v>0</v>
      </c>
      <c r="I1002" s="275">
        <f t="shared" si="241"/>
        <v>0</v>
      </c>
      <c r="J1002" s="276">
        <f t="shared" si="241"/>
        <v>0</v>
      </c>
      <c r="K1002" s="277">
        <f t="shared" si="241"/>
        <v>0</v>
      </c>
      <c r="L1002" s="311">
        <f t="shared" si="241"/>
        <v>0</v>
      </c>
      <c r="M1002" s="12">
        <f t="shared" si="229"/>
      </c>
      <c r="N1002" s="13"/>
    </row>
    <row r="1003" spans="1:14" ht="15.75">
      <c r="A1003" s="23">
        <v>690</v>
      </c>
      <c r="B1003" s="363"/>
      <c r="C1003" s="280">
        <v>5501</v>
      </c>
      <c r="D1003" s="312" t="s">
        <v>704</v>
      </c>
      <c r="E1003" s="282">
        <f>F1003+G1003+H1003</f>
        <v>0</v>
      </c>
      <c r="F1003" s="152"/>
      <c r="G1003" s="153"/>
      <c r="H1003" s="1421"/>
      <c r="I1003" s="152"/>
      <c r="J1003" s="153"/>
      <c r="K1003" s="1421"/>
      <c r="L1003" s="282">
        <f>I1003+J1003+K1003</f>
        <v>0</v>
      </c>
      <c r="M1003" s="12">
        <f t="shared" si="229"/>
      </c>
      <c r="N1003" s="13"/>
    </row>
    <row r="1004" spans="1:14" ht="15.75">
      <c r="A1004" s="23">
        <v>695</v>
      </c>
      <c r="B1004" s="363"/>
      <c r="C1004" s="294">
        <v>5502</v>
      </c>
      <c r="D1004" s="295" t="s">
        <v>705</v>
      </c>
      <c r="E1004" s="296">
        <f>F1004+G1004+H1004</f>
        <v>0</v>
      </c>
      <c r="F1004" s="158"/>
      <c r="G1004" s="159"/>
      <c r="H1004" s="1426"/>
      <c r="I1004" s="158"/>
      <c r="J1004" s="159"/>
      <c r="K1004" s="1426"/>
      <c r="L1004" s="296">
        <f>I1004+J1004+K1004</f>
        <v>0</v>
      </c>
      <c r="M1004" s="12">
        <f t="shared" si="229"/>
      </c>
      <c r="N1004" s="13"/>
    </row>
    <row r="1005" spans="1:14" ht="15.75">
      <c r="A1005" s="22">
        <v>700</v>
      </c>
      <c r="B1005" s="363"/>
      <c r="C1005" s="294">
        <v>5503</v>
      </c>
      <c r="D1005" s="364" t="s">
        <v>706</v>
      </c>
      <c r="E1005" s="296">
        <f>F1005+G1005+H1005</f>
        <v>0</v>
      </c>
      <c r="F1005" s="158"/>
      <c r="G1005" s="159"/>
      <c r="H1005" s="1426"/>
      <c r="I1005" s="158"/>
      <c r="J1005" s="159"/>
      <c r="K1005" s="1426"/>
      <c r="L1005" s="296">
        <f>I1005+J1005+K1005</f>
        <v>0</v>
      </c>
      <c r="M1005" s="12">
        <f t="shared" si="229"/>
      </c>
      <c r="N1005" s="13"/>
    </row>
    <row r="1006" spans="1:14" ht="15.75">
      <c r="A1006" s="22">
        <v>710</v>
      </c>
      <c r="B1006" s="363"/>
      <c r="C1006" s="286">
        <v>5504</v>
      </c>
      <c r="D1006" s="340" t="s">
        <v>707</v>
      </c>
      <c r="E1006" s="288">
        <f>F1006+G1006+H1006</f>
        <v>0</v>
      </c>
      <c r="F1006" s="173"/>
      <c r="G1006" s="174"/>
      <c r="H1006" s="1427"/>
      <c r="I1006" s="173"/>
      <c r="J1006" s="174"/>
      <c r="K1006" s="1427"/>
      <c r="L1006" s="288">
        <f>I1006+J1006+K1006</f>
        <v>0</v>
      </c>
      <c r="M1006" s="12">
        <f t="shared" si="229"/>
      </c>
      <c r="N1006" s="13"/>
    </row>
    <row r="1007" spans="1:14" ht="15.75">
      <c r="A1007" s="23">
        <v>715</v>
      </c>
      <c r="B1007" s="366">
        <v>5700</v>
      </c>
      <c r="C1007" s="1759" t="s">
        <v>933</v>
      </c>
      <c r="D1007" s="1760"/>
      <c r="E1007" s="311">
        <f aca="true" t="shared" si="242" ref="E1007:L1007">SUM(E1008:E1010)</f>
        <v>0</v>
      </c>
      <c r="F1007" s="275">
        <f t="shared" si="242"/>
        <v>0</v>
      </c>
      <c r="G1007" s="276">
        <f t="shared" si="242"/>
        <v>0</v>
      </c>
      <c r="H1007" s="277">
        <f>SUM(H1008:H1010)</f>
        <v>0</v>
      </c>
      <c r="I1007" s="275">
        <f t="shared" si="242"/>
        <v>0</v>
      </c>
      <c r="J1007" s="276">
        <f t="shared" si="242"/>
        <v>0</v>
      </c>
      <c r="K1007" s="277">
        <f t="shared" si="242"/>
        <v>0</v>
      </c>
      <c r="L1007" s="311">
        <f t="shared" si="242"/>
        <v>0</v>
      </c>
      <c r="M1007" s="12">
        <f t="shared" si="229"/>
      </c>
      <c r="N1007" s="13"/>
    </row>
    <row r="1008" spans="1:14" ht="15.75">
      <c r="A1008" s="23">
        <v>720</v>
      </c>
      <c r="B1008" s="367"/>
      <c r="C1008" s="368">
        <v>5701</v>
      </c>
      <c r="D1008" s="369" t="s">
        <v>708</v>
      </c>
      <c r="E1008" s="282">
        <f>F1008+G1008+H1008</f>
        <v>0</v>
      </c>
      <c r="F1008" s="152"/>
      <c r="G1008" s="153"/>
      <c r="H1008" s="1421"/>
      <c r="I1008" s="152"/>
      <c r="J1008" s="153"/>
      <c r="K1008" s="1421"/>
      <c r="L1008" s="282">
        <f>I1008+J1008+K1008</f>
        <v>0</v>
      </c>
      <c r="M1008" s="12">
        <f t="shared" si="229"/>
      </c>
      <c r="N1008" s="13"/>
    </row>
    <row r="1009" spans="1:14" ht="15.75">
      <c r="A1009" s="23">
        <v>725</v>
      </c>
      <c r="B1009" s="367"/>
      <c r="C1009" s="374">
        <v>5702</v>
      </c>
      <c r="D1009" s="375" t="s">
        <v>709</v>
      </c>
      <c r="E1009" s="315">
        <f>F1009+G1009+H1009</f>
        <v>0</v>
      </c>
      <c r="F1009" s="164"/>
      <c r="G1009" s="165"/>
      <c r="H1009" s="1422"/>
      <c r="I1009" s="164"/>
      <c r="J1009" s="165"/>
      <c r="K1009" s="1422"/>
      <c r="L1009" s="315">
        <f>I1009+J1009+K1009</f>
        <v>0</v>
      </c>
      <c r="M1009" s="12">
        <f t="shared" si="229"/>
      </c>
      <c r="N1009" s="13"/>
    </row>
    <row r="1010" spans="1:14" ht="15.75">
      <c r="A1010" s="23">
        <v>730</v>
      </c>
      <c r="B1010" s="293"/>
      <c r="C1010" s="376">
        <v>4071</v>
      </c>
      <c r="D1010" s="377" t="s">
        <v>710</v>
      </c>
      <c r="E1010" s="378">
        <f>F1010+G1010+H1010</f>
        <v>0</v>
      </c>
      <c r="F1010" s="1423"/>
      <c r="G1010" s="1424"/>
      <c r="H1010" s="1425"/>
      <c r="I1010" s="1423"/>
      <c r="J1010" s="1424"/>
      <c r="K1010" s="1425"/>
      <c r="L1010" s="378">
        <f>I1010+J1010+K1010</f>
        <v>0</v>
      </c>
      <c r="M1010" s="12">
        <f t="shared" si="229"/>
      </c>
      <c r="N1010" s="13"/>
    </row>
    <row r="1011" spans="1:14" ht="15.75">
      <c r="A1011" s="23">
        <v>735</v>
      </c>
      <c r="B1011" s="583"/>
      <c r="C1011" s="1753" t="s">
        <v>711</v>
      </c>
      <c r="D1011" s="1754"/>
      <c r="E1011" s="1444"/>
      <c r="F1011" s="1444"/>
      <c r="G1011" s="1444"/>
      <c r="H1011" s="1444"/>
      <c r="I1011" s="1444"/>
      <c r="J1011" s="1444"/>
      <c r="K1011" s="1444"/>
      <c r="L1011" s="1445"/>
      <c r="M1011" s="12">
        <f t="shared" si="229"/>
      </c>
      <c r="N1011" s="13"/>
    </row>
    <row r="1012" spans="1:14" ht="15.75">
      <c r="A1012" s="23">
        <v>740</v>
      </c>
      <c r="B1012" s="382">
        <v>98</v>
      </c>
      <c r="C1012" s="1753" t="s">
        <v>711</v>
      </c>
      <c r="D1012" s="1754"/>
      <c r="E1012" s="383">
        <f>F1012+G1012+H1012</f>
        <v>0</v>
      </c>
      <c r="F1012" s="1435"/>
      <c r="G1012" s="1436"/>
      <c r="H1012" s="1437"/>
      <c r="I1012" s="1467">
        <v>0</v>
      </c>
      <c r="J1012" s="1468">
        <v>0</v>
      </c>
      <c r="K1012" s="1469">
        <v>0</v>
      </c>
      <c r="L1012" s="383">
        <f>I1012+J1012+K1012</f>
        <v>0</v>
      </c>
      <c r="M1012" s="12">
        <f t="shared" si="229"/>
      </c>
      <c r="N1012" s="13"/>
    </row>
    <row r="1013" spans="1:14" ht="15.75">
      <c r="A1013" s="23">
        <v>745</v>
      </c>
      <c r="B1013" s="1439"/>
      <c r="C1013" s="1440"/>
      <c r="D1013" s="1441"/>
      <c r="E1013" s="270"/>
      <c r="F1013" s="270"/>
      <c r="G1013" s="270"/>
      <c r="H1013" s="270"/>
      <c r="I1013" s="270"/>
      <c r="J1013" s="270"/>
      <c r="K1013" s="270"/>
      <c r="L1013" s="271"/>
      <c r="M1013" s="12">
        <f t="shared" si="229"/>
      </c>
      <c r="N1013" s="13"/>
    </row>
    <row r="1014" spans="1:14" ht="15.75">
      <c r="A1014" s="22">
        <v>750</v>
      </c>
      <c r="B1014" s="1442"/>
      <c r="C1014" s="111"/>
      <c r="D1014" s="1443"/>
      <c r="E1014" s="219"/>
      <c r="F1014" s="219"/>
      <c r="G1014" s="219"/>
      <c r="H1014" s="219"/>
      <c r="I1014" s="219"/>
      <c r="J1014" s="219"/>
      <c r="K1014" s="219"/>
      <c r="L1014" s="390"/>
      <c r="M1014" s="12">
        <f t="shared" si="229"/>
      </c>
      <c r="N1014" s="13"/>
    </row>
    <row r="1015" spans="1:14" ht="15.75">
      <c r="A1015" s="23">
        <v>755</v>
      </c>
      <c r="B1015" s="1442"/>
      <c r="C1015" s="111"/>
      <c r="D1015" s="1443"/>
      <c r="E1015" s="219"/>
      <c r="F1015" s="219"/>
      <c r="G1015" s="219"/>
      <c r="H1015" s="219"/>
      <c r="I1015" s="219"/>
      <c r="J1015" s="219"/>
      <c r="K1015" s="219"/>
      <c r="L1015" s="390"/>
      <c r="M1015" s="12">
        <f t="shared" si="229"/>
      </c>
      <c r="N1015" s="13"/>
    </row>
    <row r="1016" spans="1:14" ht="16.5" thickBot="1">
      <c r="A1016" s="23">
        <v>760</v>
      </c>
      <c r="B1016" s="1470"/>
      <c r="C1016" s="394" t="s">
        <v>758</v>
      </c>
      <c r="D1016" s="1438">
        <f>+B1016</f>
        <v>0</v>
      </c>
      <c r="E1016" s="396">
        <f aca="true" t="shared" si="243" ref="E1016:L1016">SUM(E900,E903,E909,E917,E918,E936,E940,E946,E949,E950,E951,E952,E953,E962,E969,E970,E971,E972,E979,E983,E984,E985,E986,E989,E990,E998,E1001,E1002,E1007)+E1012</f>
        <v>0</v>
      </c>
      <c r="F1016" s="397">
        <f t="shared" si="243"/>
        <v>0</v>
      </c>
      <c r="G1016" s="398">
        <f t="shared" si="243"/>
        <v>0</v>
      </c>
      <c r="H1016" s="399">
        <f>SUM(H900,H903,H909,H917,H918,H936,H940,H946,H949,H950,H951,H952,H953,H962,H969,H970,H971,H972,H979,H983,H984,H985,H986,H989,H990,H998,H1001,H1002,H1007)+H1012</f>
        <v>0</v>
      </c>
      <c r="I1016" s="397">
        <f t="shared" si="243"/>
        <v>0</v>
      </c>
      <c r="J1016" s="398">
        <f t="shared" si="243"/>
        <v>11587</v>
      </c>
      <c r="K1016" s="399">
        <f t="shared" si="243"/>
        <v>0</v>
      </c>
      <c r="L1016" s="396">
        <f t="shared" si="243"/>
        <v>11587</v>
      </c>
      <c r="M1016" s="12">
        <f>(IF($E1016&lt;&gt;0,$M$2,IF($L1016&lt;&gt;0,$M$2,"")))</f>
        <v>1</v>
      </c>
      <c r="N1016" s="73" t="str">
        <f>LEFT(C897,1)</f>
        <v>5</v>
      </c>
    </row>
    <row r="1017" spans="1:13" ht="16.5" thickTop="1">
      <c r="A1017" s="22">
        <v>765</v>
      </c>
      <c r="B1017" s="79" t="s">
        <v>124</v>
      </c>
      <c r="C1017" s="1"/>
      <c r="L1017" s="6"/>
      <c r="M1017" s="7">
        <f>(IF($E1016&lt;&gt;0,$M$2,IF($L1016&lt;&gt;0,$M$2,"")))</f>
        <v>1</v>
      </c>
    </row>
    <row r="1018" spans="1:13" ht="15">
      <c r="A1018" s="22">
        <v>775</v>
      </c>
      <c r="B1018" s="1369"/>
      <c r="C1018" s="1369"/>
      <c r="D1018" s="1370"/>
      <c r="E1018" s="1369"/>
      <c r="F1018" s="1369"/>
      <c r="G1018" s="1369"/>
      <c r="H1018" s="1369"/>
      <c r="I1018" s="1369"/>
      <c r="J1018" s="1369"/>
      <c r="K1018" s="1369"/>
      <c r="L1018" s="1371"/>
      <c r="M1018" s="7">
        <f>(IF($E1016&lt;&gt;0,$M$2,IF($L1016&lt;&gt;0,$M$2,"")))</f>
        <v>1</v>
      </c>
    </row>
    <row r="1019" spans="1:14" ht="18">
      <c r="A1019" s="23">
        <v>780</v>
      </c>
      <c r="B1019" s="65"/>
      <c r="C1019" s="65"/>
      <c r="D1019" s="65"/>
      <c r="E1019" s="65"/>
      <c r="F1019" s="65"/>
      <c r="G1019" s="65"/>
      <c r="H1019" s="65"/>
      <c r="I1019" s="65"/>
      <c r="J1019" s="65"/>
      <c r="K1019" s="65"/>
      <c r="L1019" s="77"/>
      <c r="M1019" s="74">
        <f>(IF(E1014&lt;&gt;0,$G$2,IF(L1014&lt;&gt;0,$G$2,"")))</f>
      </c>
      <c r="N1019" s="65"/>
    </row>
    <row r="1020" spans="1:13" ht="15">
      <c r="A1020" s="23">
        <v>785</v>
      </c>
      <c r="B1020" s="6"/>
      <c r="C1020" s="6"/>
      <c r="D1020" s="522"/>
      <c r="E1020" s="38"/>
      <c r="F1020" s="38"/>
      <c r="G1020" s="38"/>
      <c r="H1020" s="38"/>
      <c r="I1020" s="38"/>
      <c r="J1020" s="38"/>
      <c r="K1020" s="38"/>
      <c r="L1020" s="38"/>
      <c r="M1020" s="7">
        <f>(IF($E1154&lt;&gt;0,$M$2,IF($L1154&lt;&gt;0,$M$2,"")))</f>
        <v>1</v>
      </c>
    </row>
    <row r="1021" spans="1:13" ht="15">
      <c r="A1021" s="23">
        <v>790</v>
      </c>
      <c r="B1021" s="6"/>
      <c r="C1021" s="1367"/>
      <c r="D1021" s="1368"/>
      <c r="E1021" s="38"/>
      <c r="F1021" s="38"/>
      <c r="G1021" s="38"/>
      <c r="H1021" s="38"/>
      <c r="I1021" s="38"/>
      <c r="J1021" s="38"/>
      <c r="K1021" s="38"/>
      <c r="L1021" s="38"/>
      <c r="M1021" s="7">
        <f>(IF($E1154&lt;&gt;0,$M$2,IF($L1154&lt;&gt;0,$M$2,"")))</f>
        <v>1</v>
      </c>
    </row>
    <row r="1022" spans="1:13" ht="15.75">
      <c r="A1022" s="23">
        <v>795</v>
      </c>
      <c r="B1022" s="1777" t="str">
        <f>$B$7</f>
        <v>ОТЧЕТНИ ДАННИ ПО ЕБК ЗА СМЕТКИТЕ ЗА СРЕДСТВАТА ОТ ЕВРОПЕЙСКИЯ СЪЮЗ - КСФ</v>
      </c>
      <c r="C1022" s="1778"/>
      <c r="D1022" s="1778"/>
      <c r="E1022" s="243"/>
      <c r="F1022" s="243"/>
      <c r="G1022" s="238"/>
      <c r="H1022" s="238"/>
      <c r="I1022" s="238"/>
      <c r="J1022" s="238"/>
      <c r="K1022" s="238"/>
      <c r="L1022" s="238"/>
      <c r="M1022" s="7">
        <f>(IF($E1154&lt;&gt;0,$M$2,IF($L1154&lt;&gt;0,$M$2,"")))</f>
        <v>1</v>
      </c>
    </row>
    <row r="1023" spans="1:13" ht="15.75">
      <c r="A1023" s="22">
        <v>805</v>
      </c>
      <c r="B1023" s="229"/>
      <c r="C1023" s="392"/>
      <c r="D1023" s="401"/>
      <c r="E1023" s="407" t="s">
        <v>473</v>
      </c>
      <c r="F1023" s="407" t="s">
        <v>852</v>
      </c>
      <c r="G1023" s="238"/>
      <c r="H1023" s="1364" t="s">
        <v>1278</v>
      </c>
      <c r="I1023" s="1365"/>
      <c r="J1023" s="1366"/>
      <c r="K1023" s="238"/>
      <c r="L1023" s="238"/>
      <c r="M1023" s="7">
        <f>(IF($E1154&lt;&gt;0,$M$2,IF($L1154&lt;&gt;0,$M$2,"")))</f>
        <v>1</v>
      </c>
    </row>
    <row r="1024" spans="1:13" ht="18">
      <c r="A1024" s="23">
        <v>810</v>
      </c>
      <c r="B1024" s="1779" t="str">
        <f>$B$9</f>
        <v>Община Сунгурларе</v>
      </c>
      <c r="C1024" s="1780"/>
      <c r="D1024" s="1781"/>
      <c r="E1024" s="115">
        <f>$E$9</f>
        <v>42736</v>
      </c>
      <c r="F1024" s="227">
        <f>$F$9</f>
        <v>42947</v>
      </c>
      <c r="G1024" s="238"/>
      <c r="H1024" s="238"/>
      <c r="I1024" s="238"/>
      <c r="J1024" s="238"/>
      <c r="K1024" s="238"/>
      <c r="L1024" s="238"/>
      <c r="M1024" s="7">
        <f>(IF($E1154&lt;&gt;0,$M$2,IF($L1154&lt;&gt;0,$M$2,"")))</f>
        <v>1</v>
      </c>
    </row>
    <row r="1025" spans="1:13" ht="15">
      <c r="A1025" s="23">
        <v>815</v>
      </c>
      <c r="B1025" s="228" t="str">
        <f>$B$10</f>
        <v>(наименование на разпоредителя с бюджет)</v>
      </c>
      <c r="C1025" s="229"/>
      <c r="D1025" s="230"/>
      <c r="E1025" s="238"/>
      <c r="F1025" s="238"/>
      <c r="G1025" s="238"/>
      <c r="H1025" s="238"/>
      <c r="I1025" s="238"/>
      <c r="J1025" s="238"/>
      <c r="K1025" s="238"/>
      <c r="L1025" s="238"/>
      <c r="M1025" s="7">
        <f>(IF($E1154&lt;&gt;0,$M$2,IF($L1154&lt;&gt;0,$M$2,"")))</f>
        <v>1</v>
      </c>
    </row>
    <row r="1026" spans="1:13" ht="15">
      <c r="A1026" s="28">
        <v>525</v>
      </c>
      <c r="B1026" s="228"/>
      <c r="C1026" s="229"/>
      <c r="D1026" s="230"/>
      <c r="E1026" s="238"/>
      <c r="F1026" s="238"/>
      <c r="G1026" s="238"/>
      <c r="H1026" s="238"/>
      <c r="I1026" s="238"/>
      <c r="J1026" s="238"/>
      <c r="K1026" s="238"/>
      <c r="L1026" s="238"/>
      <c r="M1026" s="7">
        <f>(IF($E1154&lt;&gt;0,$M$2,IF($L1154&lt;&gt;0,$M$2,"")))</f>
        <v>1</v>
      </c>
    </row>
    <row r="1027" spans="1:13" ht="18">
      <c r="A1027" s="22">
        <v>820</v>
      </c>
      <c r="B1027" s="1782" t="str">
        <f>$B$12</f>
        <v>Сунгурларе</v>
      </c>
      <c r="C1027" s="1783"/>
      <c r="D1027" s="1784"/>
      <c r="E1027" s="411" t="s">
        <v>908</v>
      </c>
      <c r="F1027" s="1362" t="str">
        <f>$F$12</f>
        <v>5212</v>
      </c>
      <c r="G1027" s="238"/>
      <c r="H1027" s="238"/>
      <c r="I1027" s="238"/>
      <c r="J1027" s="238"/>
      <c r="K1027" s="238"/>
      <c r="L1027" s="238"/>
      <c r="M1027" s="7">
        <f>(IF($E1154&lt;&gt;0,$M$2,IF($L1154&lt;&gt;0,$M$2,"")))</f>
        <v>1</v>
      </c>
    </row>
    <row r="1028" spans="1:13" ht="15.75">
      <c r="A1028" s="23">
        <v>821</v>
      </c>
      <c r="B1028" s="234" t="str">
        <f>$B$13</f>
        <v>(наименование на първостепенния разпоредител с бюджет)</v>
      </c>
      <c r="C1028" s="229"/>
      <c r="D1028" s="230"/>
      <c r="E1028" s="1363"/>
      <c r="F1028" s="243"/>
      <c r="G1028" s="238"/>
      <c r="H1028" s="238"/>
      <c r="I1028" s="238"/>
      <c r="J1028" s="238"/>
      <c r="K1028" s="238"/>
      <c r="L1028" s="238"/>
      <c r="M1028" s="7">
        <f>(IF($E1154&lt;&gt;0,$M$2,IF($L1154&lt;&gt;0,$M$2,"")))</f>
        <v>1</v>
      </c>
    </row>
    <row r="1029" spans="1:13" ht="18">
      <c r="A1029" s="23">
        <v>822</v>
      </c>
      <c r="B1029" s="237"/>
      <c r="C1029" s="238"/>
      <c r="D1029" s="124" t="s">
        <v>909</v>
      </c>
      <c r="E1029" s="239">
        <f>$E$15</f>
        <v>98</v>
      </c>
      <c r="F1029" s="415" t="str">
        <f>$F$15</f>
        <v>СЕС - КСФ</v>
      </c>
      <c r="G1029" s="219"/>
      <c r="H1029" s="219"/>
      <c r="I1029" s="219"/>
      <c r="J1029" s="219"/>
      <c r="K1029" s="219"/>
      <c r="L1029" s="219"/>
      <c r="M1029" s="7">
        <f>(IF($E1154&lt;&gt;0,$M$2,IF($L1154&lt;&gt;0,$M$2,"")))</f>
        <v>1</v>
      </c>
    </row>
    <row r="1030" spans="1:13" ht="16.5" thickBot="1">
      <c r="A1030" s="23">
        <v>823</v>
      </c>
      <c r="B1030" s="229"/>
      <c r="C1030" s="392"/>
      <c r="D1030" s="401"/>
      <c r="E1030" s="238"/>
      <c r="F1030" s="410"/>
      <c r="G1030" s="410"/>
      <c r="H1030" s="410"/>
      <c r="I1030" s="410"/>
      <c r="J1030" s="410"/>
      <c r="K1030" s="410"/>
      <c r="L1030" s="1379" t="s">
        <v>474</v>
      </c>
      <c r="M1030" s="7">
        <f>(IF($E1154&lt;&gt;0,$M$2,IF($L1154&lt;&gt;0,$M$2,"")))</f>
        <v>1</v>
      </c>
    </row>
    <row r="1031" spans="1:13" ht="24.75" customHeight="1">
      <c r="A1031" s="23">
        <v>825</v>
      </c>
      <c r="B1031" s="248"/>
      <c r="C1031" s="249"/>
      <c r="D1031" s="250" t="s">
        <v>729</v>
      </c>
      <c r="E1031" s="1765" t="s">
        <v>2054</v>
      </c>
      <c r="F1031" s="1766"/>
      <c r="G1031" s="1766"/>
      <c r="H1031" s="1767"/>
      <c r="I1031" s="1768" t="s">
        <v>2055</v>
      </c>
      <c r="J1031" s="1769"/>
      <c r="K1031" s="1769"/>
      <c r="L1031" s="1770"/>
      <c r="M1031" s="7">
        <f>(IF($E1154&lt;&gt;0,$M$2,IF($L1154&lt;&gt;0,$M$2,"")))</f>
        <v>1</v>
      </c>
    </row>
    <row r="1032" spans="1:13" ht="54.75" customHeight="1" thickBot="1">
      <c r="A1032" s="23"/>
      <c r="B1032" s="251" t="s">
        <v>66</v>
      </c>
      <c r="C1032" s="252" t="s">
        <v>475</v>
      </c>
      <c r="D1032" s="253" t="s">
        <v>730</v>
      </c>
      <c r="E1032" s="1405" t="str">
        <f>$E$20</f>
        <v>Уточнен план                Общо</v>
      </c>
      <c r="F1032" s="1409" t="str">
        <f>$F$20</f>
        <v>държавни дейности</v>
      </c>
      <c r="G1032" s="1410" t="str">
        <f>$G$20</f>
        <v>местни дейности</v>
      </c>
      <c r="H1032" s="1411" t="str">
        <f>$H$20</f>
        <v>дофинансиране</v>
      </c>
      <c r="I1032" s="254" t="str">
        <f>$I$20</f>
        <v>държавни дейности -ОТЧЕТ</v>
      </c>
      <c r="J1032" s="255" t="str">
        <f>$J$20</f>
        <v>местни дейности - ОТЧЕТ</v>
      </c>
      <c r="K1032" s="256" t="str">
        <f>$K$20</f>
        <v>дофинансиране - ОТЧЕТ</v>
      </c>
      <c r="L1032" s="1674" t="str">
        <f>$L$20</f>
        <v>ОТЧЕТ                                    ОБЩО</v>
      </c>
      <c r="M1032" s="7">
        <f>(IF($E1154&lt;&gt;0,$M$2,IF($L1154&lt;&gt;0,$M$2,"")))</f>
        <v>1</v>
      </c>
    </row>
    <row r="1033" spans="1:13" ht="18.75">
      <c r="A1033" s="23"/>
      <c r="B1033" s="259"/>
      <c r="C1033" s="260"/>
      <c r="D1033" s="261" t="s">
        <v>760</v>
      </c>
      <c r="E1033" s="1461" t="str">
        <f>$E$21</f>
        <v>(1)</v>
      </c>
      <c r="F1033" s="143" t="str">
        <f>$F$21</f>
        <v>(2)</v>
      </c>
      <c r="G1033" s="144" t="str">
        <f>$G$21</f>
        <v>(3)</v>
      </c>
      <c r="H1033" s="145" t="str">
        <f>$H$21</f>
        <v>(4)</v>
      </c>
      <c r="I1033" s="262" t="str">
        <f>$I$21</f>
        <v>(5)</v>
      </c>
      <c r="J1033" s="263" t="str">
        <f>$J$21</f>
        <v>(6)</v>
      </c>
      <c r="K1033" s="264" t="str">
        <f>$K$21</f>
        <v>(7)</v>
      </c>
      <c r="L1033" s="265" t="str">
        <f>$L$21</f>
        <v>(8)</v>
      </c>
      <c r="M1033" s="7">
        <f>(IF($E1154&lt;&gt;0,$M$2,IF($L1154&lt;&gt;0,$M$2,"")))</f>
        <v>1</v>
      </c>
    </row>
    <row r="1034" spans="1:13" ht="15.75">
      <c r="A1034" s="23"/>
      <c r="B1034" s="1457"/>
      <c r="C1034" s="1613" t="str">
        <f>VLOOKUP(D1034,OP_LIST2,2,FALSE)</f>
        <v>98311</v>
      </c>
      <c r="D1034" s="1458" t="s">
        <v>1258</v>
      </c>
      <c r="E1034" s="390"/>
      <c r="F1034" s="1447"/>
      <c r="G1034" s="1448"/>
      <c r="H1034" s="1449"/>
      <c r="I1034" s="1447"/>
      <c r="J1034" s="1448"/>
      <c r="K1034" s="1449"/>
      <c r="L1034" s="1446"/>
      <c r="M1034" s="7">
        <f>(IF($E1154&lt;&gt;0,$M$2,IF($L1154&lt;&gt;0,$M$2,"")))</f>
        <v>1</v>
      </c>
    </row>
    <row r="1035" spans="1:13" ht="15.75">
      <c r="A1035" s="23"/>
      <c r="B1035" s="1460"/>
      <c r="C1035" s="1465">
        <f>VLOOKUP(D1036,EBK_DEIN2,2,FALSE)</f>
        <v>5589</v>
      </c>
      <c r="D1035" s="1464" t="s">
        <v>809</v>
      </c>
      <c r="E1035" s="390"/>
      <c r="F1035" s="1450"/>
      <c r="G1035" s="1451"/>
      <c r="H1035" s="1452"/>
      <c r="I1035" s="1450"/>
      <c r="J1035" s="1451"/>
      <c r="K1035" s="1452"/>
      <c r="L1035" s="1446"/>
      <c r="M1035" s="7">
        <f>(IF($E1154&lt;&gt;0,$M$2,IF($L1154&lt;&gt;0,$M$2,"")))</f>
        <v>1</v>
      </c>
    </row>
    <row r="1036" spans="1:13" ht="31.5">
      <c r="A1036" s="23"/>
      <c r="B1036" s="1456"/>
      <c r="C1036" s="1592">
        <f>+C1035</f>
        <v>5589</v>
      </c>
      <c r="D1036" s="1458" t="s">
        <v>600</v>
      </c>
      <c r="E1036" s="390"/>
      <c r="F1036" s="1450"/>
      <c r="G1036" s="1451"/>
      <c r="H1036" s="1452"/>
      <c r="I1036" s="1450"/>
      <c r="J1036" s="1451"/>
      <c r="K1036" s="1452"/>
      <c r="L1036" s="1446"/>
      <c r="M1036" s="7">
        <f>(IF($E1154&lt;&gt;0,$M$2,IF($L1154&lt;&gt;0,$M$2,"")))</f>
        <v>1</v>
      </c>
    </row>
    <row r="1037" spans="1:13" ht="15">
      <c r="A1037" s="23"/>
      <c r="B1037" s="1462"/>
      <c r="C1037" s="1459"/>
      <c r="D1037" s="1463" t="s">
        <v>731</v>
      </c>
      <c r="E1037" s="390"/>
      <c r="F1037" s="1453"/>
      <c r="G1037" s="1454"/>
      <c r="H1037" s="1455"/>
      <c r="I1037" s="1453"/>
      <c r="J1037" s="1454"/>
      <c r="K1037" s="1455"/>
      <c r="L1037" s="1446"/>
      <c r="M1037" s="7">
        <f>(IF($E1154&lt;&gt;0,$M$2,IF($L1154&lt;&gt;0,$M$2,"")))</f>
        <v>1</v>
      </c>
    </row>
    <row r="1038" spans="1:14" ht="15.75">
      <c r="A1038" s="23"/>
      <c r="B1038" s="273">
        <v>100</v>
      </c>
      <c r="C1038" s="1771" t="s">
        <v>761</v>
      </c>
      <c r="D1038" s="1772"/>
      <c r="E1038" s="274">
        <f aca="true" t="shared" si="244" ref="E1038:L1038">SUM(E1039:E1040)</f>
        <v>2212</v>
      </c>
      <c r="F1038" s="275">
        <f t="shared" si="244"/>
        <v>0</v>
      </c>
      <c r="G1038" s="276">
        <f t="shared" si="244"/>
        <v>2212</v>
      </c>
      <c r="H1038" s="277">
        <f>SUM(H1039:H1040)</f>
        <v>0</v>
      </c>
      <c r="I1038" s="275">
        <f t="shared" si="244"/>
        <v>0</v>
      </c>
      <c r="J1038" s="276">
        <f t="shared" si="244"/>
        <v>6282</v>
      </c>
      <c r="K1038" s="277">
        <f t="shared" si="244"/>
        <v>0</v>
      </c>
      <c r="L1038" s="274">
        <f t="shared" si="244"/>
        <v>6282</v>
      </c>
      <c r="M1038" s="12">
        <f>(IF($E1038&lt;&gt;0,$M$2,IF($L1038&lt;&gt;0,$M$2,"")))</f>
        <v>1</v>
      </c>
      <c r="N1038" s="13"/>
    </row>
    <row r="1039" spans="1:14" ht="15.75">
      <c r="A1039" s="23"/>
      <c r="B1039" s="279"/>
      <c r="C1039" s="280">
        <v>101</v>
      </c>
      <c r="D1039" s="281" t="s">
        <v>762</v>
      </c>
      <c r="E1039" s="282">
        <f>F1039+G1039+H1039</f>
        <v>1987</v>
      </c>
      <c r="F1039" s="152">
        <v>0</v>
      </c>
      <c r="G1039" s="153">
        <v>1987</v>
      </c>
      <c r="H1039" s="1421">
        <v>0</v>
      </c>
      <c r="I1039" s="152">
        <v>0</v>
      </c>
      <c r="J1039" s="153">
        <v>4741</v>
      </c>
      <c r="K1039" s="1421">
        <v>0</v>
      </c>
      <c r="L1039" s="282">
        <f>I1039+J1039+K1039</f>
        <v>4741</v>
      </c>
      <c r="M1039" s="12">
        <f aca="true" t="shared" si="245" ref="M1039:M1106">(IF($E1039&lt;&gt;0,$M$2,IF($L1039&lt;&gt;0,$M$2,"")))</f>
        <v>1</v>
      </c>
      <c r="N1039" s="13"/>
    </row>
    <row r="1040" spans="1:14" ht="15.75">
      <c r="A1040" s="10"/>
      <c r="B1040" s="279"/>
      <c r="C1040" s="286">
        <v>102</v>
      </c>
      <c r="D1040" s="287" t="s">
        <v>763</v>
      </c>
      <c r="E1040" s="288">
        <f>F1040+G1040+H1040</f>
        <v>225</v>
      </c>
      <c r="F1040" s="173">
        <v>0</v>
      </c>
      <c r="G1040" s="174">
        <v>225</v>
      </c>
      <c r="H1040" s="1427">
        <v>0</v>
      </c>
      <c r="I1040" s="173">
        <v>0</v>
      </c>
      <c r="J1040" s="174">
        <v>1541</v>
      </c>
      <c r="K1040" s="1427">
        <v>0</v>
      </c>
      <c r="L1040" s="288">
        <f>I1040+J1040+K1040</f>
        <v>1541</v>
      </c>
      <c r="M1040" s="12">
        <f t="shared" si="245"/>
        <v>1</v>
      </c>
      <c r="N1040" s="13"/>
    </row>
    <row r="1041" spans="1:14" ht="15.75">
      <c r="A1041" s="10"/>
      <c r="B1041" s="273">
        <v>200</v>
      </c>
      <c r="C1041" s="1763" t="s">
        <v>764</v>
      </c>
      <c r="D1041" s="1764"/>
      <c r="E1041" s="274">
        <f aca="true" t="shared" si="246" ref="E1041:L1041">SUM(E1042:E1046)</f>
        <v>41698</v>
      </c>
      <c r="F1041" s="275">
        <f t="shared" si="246"/>
        <v>0</v>
      </c>
      <c r="G1041" s="276">
        <f t="shared" si="246"/>
        <v>41698</v>
      </c>
      <c r="H1041" s="277">
        <f>SUM(H1042:H1046)</f>
        <v>0</v>
      </c>
      <c r="I1041" s="275">
        <f t="shared" si="246"/>
        <v>0</v>
      </c>
      <c r="J1041" s="276">
        <f t="shared" si="246"/>
        <v>98706</v>
      </c>
      <c r="K1041" s="277">
        <f t="shared" si="246"/>
        <v>0</v>
      </c>
      <c r="L1041" s="274">
        <f t="shared" si="246"/>
        <v>98706</v>
      </c>
      <c r="M1041" s="12">
        <f t="shared" si="245"/>
        <v>1</v>
      </c>
      <c r="N1041" s="13"/>
    </row>
    <row r="1042" spans="1:14" ht="15.75">
      <c r="A1042" s="10"/>
      <c r="B1042" s="292"/>
      <c r="C1042" s="280">
        <v>201</v>
      </c>
      <c r="D1042" s="281" t="s">
        <v>765</v>
      </c>
      <c r="E1042" s="282">
        <f>F1042+G1042+H1042</f>
        <v>41698</v>
      </c>
      <c r="F1042" s="152">
        <v>0</v>
      </c>
      <c r="G1042" s="153">
        <v>41698</v>
      </c>
      <c r="H1042" s="1421">
        <v>0</v>
      </c>
      <c r="I1042" s="152">
        <v>0</v>
      </c>
      <c r="J1042" s="153">
        <v>98706</v>
      </c>
      <c r="K1042" s="1421">
        <v>0</v>
      </c>
      <c r="L1042" s="282">
        <f>I1042+J1042+K1042</f>
        <v>98706</v>
      </c>
      <c r="M1042" s="12">
        <f t="shared" si="245"/>
        <v>1</v>
      </c>
      <c r="N1042" s="13"/>
    </row>
    <row r="1043" spans="1:14" ht="15.75">
      <c r="A1043" s="10"/>
      <c r="B1043" s="293"/>
      <c r="C1043" s="294">
        <v>202</v>
      </c>
      <c r="D1043" s="295" t="s">
        <v>766</v>
      </c>
      <c r="E1043" s="296">
        <f>F1043+G1043+H1043</f>
        <v>0</v>
      </c>
      <c r="F1043" s="158"/>
      <c r="G1043" s="159"/>
      <c r="H1043" s="1426"/>
      <c r="I1043" s="158"/>
      <c r="J1043" s="159"/>
      <c r="K1043" s="1426"/>
      <c r="L1043" s="296">
        <f>I1043+J1043+K1043</f>
        <v>0</v>
      </c>
      <c r="M1043" s="12">
        <f t="shared" si="245"/>
      </c>
      <c r="N1043" s="13"/>
    </row>
    <row r="1044" spans="1:14" ht="31.5">
      <c r="A1044" s="10"/>
      <c r="B1044" s="300"/>
      <c r="C1044" s="294">
        <v>205</v>
      </c>
      <c r="D1044" s="295" t="s">
        <v>614</v>
      </c>
      <c r="E1044" s="296">
        <f>F1044+G1044+H1044</f>
        <v>0</v>
      </c>
      <c r="F1044" s="158"/>
      <c r="G1044" s="159"/>
      <c r="H1044" s="1426"/>
      <c r="I1044" s="158"/>
      <c r="J1044" s="159"/>
      <c r="K1044" s="1426"/>
      <c r="L1044" s="296">
        <f>I1044+J1044+K1044</f>
        <v>0</v>
      </c>
      <c r="M1044" s="12">
        <f t="shared" si="245"/>
      </c>
      <c r="N1044" s="13"/>
    </row>
    <row r="1045" spans="1:14" ht="15.75">
      <c r="A1045" s="10"/>
      <c r="B1045" s="300"/>
      <c r="C1045" s="294">
        <v>208</v>
      </c>
      <c r="D1045" s="301" t="s">
        <v>615</v>
      </c>
      <c r="E1045" s="296">
        <f>F1045+G1045+H1045</f>
        <v>0</v>
      </c>
      <c r="F1045" s="158"/>
      <c r="G1045" s="159"/>
      <c r="H1045" s="1426"/>
      <c r="I1045" s="158"/>
      <c r="J1045" s="159"/>
      <c r="K1045" s="1426"/>
      <c r="L1045" s="296">
        <f>I1045+J1045+K1045</f>
        <v>0</v>
      </c>
      <c r="M1045" s="12">
        <f t="shared" si="245"/>
      </c>
      <c r="N1045" s="13"/>
    </row>
    <row r="1046" spans="1:14" ht="15.75">
      <c r="A1046" s="10"/>
      <c r="B1046" s="292"/>
      <c r="C1046" s="286">
        <v>209</v>
      </c>
      <c r="D1046" s="302" t="s">
        <v>616</v>
      </c>
      <c r="E1046" s="288">
        <f>F1046+G1046+H1046</f>
        <v>0</v>
      </c>
      <c r="F1046" s="173"/>
      <c r="G1046" s="174"/>
      <c r="H1046" s="1427"/>
      <c r="I1046" s="173"/>
      <c r="J1046" s="174"/>
      <c r="K1046" s="1427"/>
      <c r="L1046" s="288">
        <f>I1046+J1046+K1046</f>
        <v>0</v>
      </c>
      <c r="M1046" s="12">
        <f t="shared" si="245"/>
      </c>
      <c r="N1046" s="13"/>
    </row>
    <row r="1047" spans="1:14" ht="15.75">
      <c r="A1047" s="10"/>
      <c r="B1047" s="273">
        <v>500</v>
      </c>
      <c r="C1047" s="1773" t="s">
        <v>199</v>
      </c>
      <c r="D1047" s="1774"/>
      <c r="E1047" s="274">
        <f aca="true" t="shared" si="247" ref="E1047:L1047">SUM(E1048:E1054)</f>
        <v>7885</v>
      </c>
      <c r="F1047" s="275">
        <f t="shared" si="247"/>
        <v>0</v>
      </c>
      <c r="G1047" s="276">
        <f t="shared" si="247"/>
        <v>7885</v>
      </c>
      <c r="H1047" s="277">
        <f>SUM(H1048:H1054)</f>
        <v>0</v>
      </c>
      <c r="I1047" s="275">
        <f t="shared" si="247"/>
        <v>0</v>
      </c>
      <c r="J1047" s="276">
        <f t="shared" si="247"/>
        <v>19013</v>
      </c>
      <c r="K1047" s="277">
        <f t="shared" si="247"/>
        <v>0</v>
      </c>
      <c r="L1047" s="274">
        <f t="shared" si="247"/>
        <v>19013</v>
      </c>
      <c r="M1047" s="12">
        <f t="shared" si="245"/>
        <v>1</v>
      </c>
      <c r="N1047" s="13"/>
    </row>
    <row r="1048" spans="1:14" ht="18" customHeight="1">
      <c r="A1048" s="10"/>
      <c r="B1048" s="292"/>
      <c r="C1048" s="303">
        <v>551</v>
      </c>
      <c r="D1048" s="304" t="s">
        <v>200</v>
      </c>
      <c r="E1048" s="282">
        <f aca="true" t="shared" si="248" ref="E1048:E1055">F1048+G1048+H1048</f>
        <v>4959</v>
      </c>
      <c r="F1048" s="152">
        <v>0</v>
      </c>
      <c r="G1048" s="153">
        <v>4959</v>
      </c>
      <c r="H1048" s="1421">
        <v>0</v>
      </c>
      <c r="I1048" s="152">
        <v>0</v>
      </c>
      <c r="J1048" s="153">
        <v>11968</v>
      </c>
      <c r="K1048" s="1421">
        <v>0</v>
      </c>
      <c r="L1048" s="282">
        <f aca="true" t="shared" si="249" ref="L1048:L1055">I1048+J1048+K1048</f>
        <v>11968</v>
      </c>
      <c r="M1048" s="12">
        <f t="shared" si="245"/>
        <v>1</v>
      </c>
      <c r="N1048" s="13"/>
    </row>
    <row r="1049" spans="1:14" ht="15.75">
      <c r="A1049" s="10"/>
      <c r="B1049" s="292"/>
      <c r="C1049" s="305">
        <v>552</v>
      </c>
      <c r="D1049" s="306" t="s">
        <v>928</v>
      </c>
      <c r="E1049" s="296">
        <f t="shared" si="248"/>
        <v>0</v>
      </c>
      <c r="F1049" s="158"/>
      <c r="G1049" s="159"/>
      <c r="H1049" s="1426"/>
      <c r="I1049" s="158"/>
      <c r="J1049" s="159"/>
      <c r="K1049" s="1426"/>
      <c r="L1049" s="296">
        <f t="shared" si="249"/>
        <v>0</v>
      </c>
      <c r="M1049" s="12">
        <f t="shared" si="245"/>
      </c>
      <c r="N1049" s="13"/>
    </row>
    <row r="1050" spans="1:14" ht="15.75">
      <c r="A1050" s="10"/>
      <c r="B1050" s="307"/>
      <c r="C1050" s="305">
        <v>558</v>
      </c>
      <c r="D1050" s="308" t="s">
        <v>889</v>
      </c>
      <c r="E1050" s="296">
        <f>F1050+G1050+H1050</f>
        <v>0</v>
      </c>
      <c r="F1050" s="490">
        <v>0</v>
      </c>
      <c r="G1050" s="491">
        <v>0</v>
      </c>
      <c r="H1050" s="160">
        <v>0</v>
      </c>
      <c r="I1050" s="490">
        <v>0</v>
      </c>
      <c r="J1050" s="491">
        <v>0</v>
      </c>
      <c r="K1050" s="160">
        <v>0</v>
      </c>
      <c r="L1050" s="296">
        <f>I1050+J1050+K1050</f>
        <v>0</v>
      </c>
      <c r="M1050" s="12">
        <f t="shared" si="245"/>
      </c>
      <c r="N1050" s="13"/>
    </row>
    <row r="1051" spans="1:14" ht="15.75">
      <c r="A1051" s="10"/>
      <c r="B1051" s="307"/>
      <c r="C1051" s="305">
        <v>560</v>
      </c>
      <c r="D1051" s="308" t="s">
        <v>201</v>
      </c>
      <c r="E1051" s="296">
        <f t="shared" si="248"/>
        <v>2059</v>
      </c>
      <c r="F1051" s="158">
        <v>0</v>
      </c>
      <c r="G1051" s="159">
        <v>2059</v>
      </c>
      <c r="H1051" s="1426">
        <v>0</v>
      </c>
      <c r="I1051" s="158">
        <v>0</v>
      </c>
      <c r="J1051" s="159">
        <v>4944</v>
      </c>
      <c r="K1051" s="1426">
        <v>0</v>
      </c>
      <c r="L1051" s="296">
        <f t="shared" si="249"/>
        <v>4944</v>
      </c>
      <c r="M1051" s="12">
        <f t="shared" si="245"/>
        <v>1</v>
      </c>
      <c r="N1051" s="13"/>
    </row>
    <row r="1052" spans="1:14" ht="15.75">
      <c r="A1052" s="10"/>
      <c r="B1052" s="307"/>
      <c r="C1052" s="305">
        <v>580</v>
      </c>
      <c r="D1052" s="306" t="s">
        <v>202</v>
      </c>
      <c r="E1052" s="296">
        <f t="shared" si="248"/>
        <v>867</v>
      </c>
      <c r="F1052" s="158">
        <v>0</v>
      </c>
      <c r="G1052" s="159">
        <v>867</v>
      </c>
      <c r="H1052" s="1426">
        <v>0</v>
      </c>
      <c r="I1052" s="158">
        <v>0</v>
      </c>
      <c r="J1052" s="159">
        <v>2101</v>
      </c>
      <c r="K1052" s="1426">
        <v>0</v>
      </c>
      <c r="L1052" s="296">
        <f t="shared" si="249"/>
        <v>2101</v>
      </c>
      <c r="M1052" s="12">
        <f t="shared" si="245"/>
        <v>1</v>
      </c>
      <c r="N1052" s="13"/>
    </row>
    <row r="1053" spans="1:14" ht="30">
      <c r="A1053" s="10"/>
      <c r="B1053" s="292"/>
      <c r="C1053" s="305">
        <v>588</v>
      </c>
      <c r="D1053" s="306" t="s">
        <v>891</v>
      </c>
      <c r="E1053" s="296">
        <f>F1053+G1053+H1053</f>
        <v>0</v>
      </c>
      <c r="F1053" s="490">
        <v>0</v>
      </c>
      <c r="G1053" s="491">
        <v>0</v>
      </c>
      <c r="H1053" s="160">
        <v>0</v>
      </c>
      <c r="I1053" s="490">
        <v>0</v>
      </c>
      <c r="J1053" s="491">
        <v>0</v>
      </c>
      <c r="K1053" s="160">
        <v>0</v>
      </c>
      <c r="L1053" s="296">
        <f>I1053+J1053+K1053</f>
        <v>0</v>
      </c>
      <c r="M1053" s="12">
        <f t="shared" si="245"/>
      </c>
      <c r="N1053" s="13"/>
    </row>
    <row r="1054" spans="1:14" ht="31.5">
      <c r="A1054" s="22">
        <v>5</v>
      </c>
      <c r="B1054" s="292"/>
      <c r="C1054" s="309">
        <v>590</v>
      </c>
      <c r="D1054" s="310" t="s">
        <v>203</v>
      </c>
      <c r="E1054" s="288">
        <f t="shared" si="248"/>
        <v>0</v>
      </c>
      <c r="F1054" s="173"/>
      <c r="G1054" s="174"/>
      <c r="H1054" s="1427"/>
      <c r="I1054" s="173"/>
      <c r="J1054" s="174"/>
      <c r="K1054" s="1427"/>
      <c r="L1054" s="288">
        <f t="shared" si="249"/>
        <v>0</v>
      </c>
      <c r="M1054" s="12">
        <f t="shared" si="245"/>
      </c>
      <c r="N1054" s="13"/>
    </row>
    <row r="1055" spans="1:14" ht="15.75">
      <c r="A1055" s="23">
        <v>10</v>
      </c>
      <c r="B1055" s="273">
        <v>800</v>
      </c>
      <c r="C1055" s="1775" t="s">
        <v>204</v>
      </c>
      <c r="D1055" s="1776"/>
      <c r="E1055" s="311">
        <f t="shared" si="248"/>
        <v>0</v>
      </c>
      <c r="F1055" s="1428"/>
      <c r="G1055" s="1429"/>
      <c r="H1055" s="1430"/>
      <c r="I1055" s="1428"/>
      <c r="J1055" s="1429"/>
      <c r="K1055" s="1430"/>
      <c r="L1055" s="311">
        <f t="shared" si="249"/>
        <v>0</v>
      </c>
      <c r="M1055" s="12">
        <f t="shared" si="245"/>
      </c>
      <c r="N1055" s="13"/>
    </row>
    <row r="1056" spans="1:14" ht="15.75">
      <c r="A1056" s="23">
        <v>15</v>
      </c>
      <c r="B1056" s="273">
        <v>1000</v>
      </c>
      <c r="C1056" s="1763" t="s">
        <v>205</v>
      </c>
      <c r="D1056" s="1764"/>
      <c r="E1056" s="311">
        <f aca="true" t="shared" si="250" ref="E1056:L1056">SUM(E1057:E1073)</f>
        <v>1537</v>
      </c>
      <c r="F1056" s="275">
        <f t="shared" si="250"/>
        <v>0</v>
      </c>
      <c r="G1056" s="276">
        <f t="shared" si="250"/>
        <v>1537</v>
      </c>
      <c r="H1056" s="277">
        <f>SUM(H1057:H1073)</f>
        <v>0</v>
      </c>
      <c r="I1056" s="275">
        <f t="shared" si="250"/>
        <v>0</v>
      </c>
      <c r="J1056" s="276">
        <f t="shared" si="250"/>
        <v>2061</v>
      </c>
      <c r="K1056" s="277">
        <f t="shared" si="250"/>
        <v>0</v>
      </c>
      <c r="L1056" s="311">
        <f t="shared" si="250"/>
        <v>2061</v>
      </c>
      <c r="M1056" s="12">
        <f t="shared" si="245"/>
        <v>1</v>
      </c>
      <c r="N1056" s="13"/>
    </row>
    <row r="1057" spans="1:14" ht="15.75">
      <c r="A1057" s="22">
        <v>35</v>
      </c>
      <c r="B1057" s="293"/>
      <c r="C1057" s="280">
        <v>1011</v>
      </c>
      <c r="D1057" s="312" t="s">
        <v>206</v>
      </c>
      <c r="E1057" s="282">
        <f aca="true" t="shared" si="251" ref="E1057:E1073">F1057+G1057+H1057</f>
        <v>0</v>
      </c>
      <c r="F1057" s="152"/>
      <c r="G1057" s="153"/>
      <c r="H1057" s="1421"/>
      <c r="I1057" s="152"/>
      <c r="J1057" s="153"/>
      <c r="K1057" s="1421"/>
      <c r="L1057" s="282">
        <f aca="true" t="shared" si="252" ref="L1057:L1073">I1057+J1057+K1057</f>
        <v>0</v>
      </c>
      <c r="M1057" s="12">
        <f t="shared" si="245"/>
      </c>
      <c r="N1057" s="13"/>
    </row>
    <row r="1058" spans="1:14" ht="15.75">
      <c r="A1058" s="23">
        <v>40</v>
      </c>
      <c r="B1058" s="293"/>
      <c r="C1058" s="294">
        <v>1012</v>
      </c>
      <c r="D1058" s="295" t="s">
        <v>207</v>
      </c>
      <c r="E1058" s="296">
        <f t="shared" si="251"/>
        <v>0</v>
      </c>
      <c r="F1058" s="158"/>
      <c r="G1058" s="159"/>
      <c r="H1058" s="1426"/>
      <c r="I1058" s="158"/>
      <c r="J1058" s="159"/>
      <c r="K1058" s="1426"/>
      <c r="L1058" s="296">
        <f t="shared" si="252"/>
        <v>0</v>
      </c>
      <c r="M1058" s="12">
        <f t="shared" si="245"/>
      </c>
      <c r="N1058" s="13"/>
    </row>
    <row r="1059" spans="1:14" ht="15.75">
      <c r="A1059" s="23">
        <v>45</v>
      </c>
      <c r="B1059" s="293"/>
      <c r="C1059" s="294">
        <v>1013</v>
      </c>
      <c r="D1059" s="295" t="s">
        <v>208</v>
      </c>
      <c r="E1059" s="296">
        <f t="shared" si="251"/>
        <v>0</v>
      </c>
      <c r="F1059" s="158"/>
      <c r="G1059" s="159"/>
      <c r="H1059" s="1426"/>
      <c r="I1059" s="158"/>
      <c r="J1059" s="159"/>
      <c r="K1059" s="1426"/>
      <c r="L1059" s="296">
        <f t="shared" si="252"/>
        <v>0</v>
      </c>
      <c r="M1059" s="12">
        <f t="shared" si="245"/>
      </c>
      <c r="N1059" s="13"/>
    </row>
    <row r="1060" spans="1:14" ht="15.75">
      <c r="A1060" s="23">
        <v>50</v>
      </c>
      <c r="B1060" s="293"/>
      <c r="C1060" s="294">
        <v>1014</v>
      </c>
      <c r="D1060" s="295" t="s">
        <v>209</v>
      </c>
      <c r="E1060" s="296">
        <f t="shared" si="251"/>
        <v>0</v>
      </c>
      <c r="F1060" s="158"/>
      <c r="G1060" s="159"/>
      <c r="H1060" s="1426"/>
      <c r="I1060" s="158"/>
      <c r="J1060" s="159"/>
      <c r="K1060" s="1426"/>
      <c r="L1060" s="296">
        <f t="shared" si="252"/>
        <v>0</v>
      </c>
      <c r="M1060" s="12">
        <f t="shared" si="245"/>
      </c>
      <c r="N1060" s="13"/>
    </row>
    <row r="1061" spans="1:14" ht="15.75">
      <c r="A1061" s="23">
        <v>55</v>
      </c>
      <c r="B1061" s="293"/>
      <c r="C1061" s="294">
        <v>1015</v>
      </c>
      <c r="D1061" s="295" t="s">
        <v>210</v>
      </c>
      <c r="E1061" s="296">
        <f t="shared" si="251"/>
        <v>624</v>
      </c>
      <c r="F1061" s="158">
        <v>0</v>
      </c>
      <c r="G1061" s="159">
        <v>624</v>
      </c>
      <c r="H1061" s="1426">
        <v>0</v>
      </c>
      <c r="I1061" s="158">
        <v>0</v>
      </c>
      <c r="J1061" s="159">
        <v>624</v>
      </c>
      <c r="K1061" s="1426">
        <v>0</v>
      </c>
      <c r="L1061" s="296">
        <f t="shared" si="252"/>
        <v>624</v>
      </c>
      <c r="M1061" s="12">
        <f t="shared" si="245"/>
        <v>1</v>
      </c>
      <c r="N1061" s="13"/>
    </row>
    <row r="1062" spans="1:14" ht="15.75">
      <c r="A1062" s="23">
        <v>60</v>
      </c>
      <c r="B1062" s="293"/>
      <c r="C1062" s="313">
        <v>1016</v>
      </c>
      <c r="D1062" s="314" t="s">
        <v>211</v>
      </c>
      <c r="E1062" s="315">
        <f t="shared" si="251"/>
        <v>555</v>
      </c>
      <c r="F1062" s="164">
        <v>0</v>
      </c>
      <c r="G1062" s="165">
        <v>555</v>
      </c>
      <c r="H1062" s="1422">
        <v>0</v>
      </c>
      <c r="I1062" s="164">
        <v>0</v>
      </c>
      <c r="J1062" s="165">
        <v>770</v>
      </c>
      <c r="K1062" s="1422">
        <v>0</v>
      </c>
      <c r="L1062" s="315">
        <f t="shared" si="252"/>
        <v>770</v>
      </c>
      <c r="M1062" s="12">
        <f t="shared" si="245"/>
        <v>1</v>
      </c>
      <c r="N1062" s="13"/>
    </row>
    <row r="1063" spans="1:14" ht="15.75">
      <c r="A1063" s="22">
        <v>65</v>
      </c>
      <c r="B1063" s="279"/>
      <c r="C1063" s="319">
        <v>1020</v>
      </c>
      <c r="D1063" s="320" t="s">
        <v>212</v>
      </c>
      <c r="E1063" s="321">
        <f t="shared" si="251"/>
        <v>123</v>
      </c>
      <c r="F1063" s="455">
        <v>0</v>
      </c>
      <c r="G1063" s="456">
        <v>123</v>
      </c>
      <c r="H1063" s="1434">
        <v>0</v>
      </c>
      <c r="I1063" s="455">
        <v>0</v>
      </c>
      <c r="J1063" s="456">
        <v>431</v>
      </c>
      <c r="K1063" s="1434">
        <v>0</v>
      </c>
      <c r="L1063" s="321">
        <f t="shared" si="252"/>
        <v>431</v>
      </c>
      <c r="M1063" s="12">
        <f t="shared" si="245"/>
        <v>1</v>
      </c>
      <c r="N1063" s="13"/>
    </row>
    <row r="1064" spans="1:14" ht="15.75">
      <c r="A1064" s="23">
        <v>70</v>
      </c>
      <c r="B1064" s="293"/>
      <c r="C1064" s="325">
        <v>1030</v>
      </c>
      <c r="D1064" s="326" t="s">
        <v>213</v>
      </c>
      <c r="E1064" s="327">
        <f t="shared" si="251"/>
        <v>0</v>
      </c>
      <c r="F1064" s="450"/>
      <c r="G1064" s="451"/>
      <c r="H1064" s="1431"/>
      <c r="I1064" s="450"/>
      <c r="J1064" s="451"/>
      <c r="K1064" s="1431"/>
      <c r="L1064" s="327">
        <f t="shared" si="252"/>
        <v>0</v>
      </c>
      <c r="M1064" s="12">
        <f t="shared" si="245"/>
      </c>
      <c r="N1064" s="13"/>
    </row>
    <row r="1065" spans="1:14" ht="15.75">
      <c r="A1065" s="23">
        <v>75</v>
      </c>
      <c r="B1065" s="293"/>
      <c r="C1065" s="319">
        <v>1051</v>
      </c>
      <c r="D1065" s="332" t="s">
        <v>214</v>
      </c>
      <c r="E1065" s="321">
        <f t="shared" si="251"/>
        <v>0</v>
      </c>
      <c r="F1065" s="455"/>
      <c r="G1065" s="456"/>
      <c r="H1065" s="1434"/>
      <c r="I1065" s="455"/>
      <c r="J1065" s="456"/>
      <c r="K1065" s="1434"/>
      <c r="L1065" s="321">
        <f t="shared" si="252"/>
        <v>0</v>
      </c>
      <c r="M1065" s="12">
        <f t="shared" si="245"/>
      </c>
      <c r="N1065" s="13"/>
    </row>
    <row r="1066" spans="1:14" ht="15.75">
      <c r="A1066" s="23">
        <v>80</v>
      </c>
      <c r="B1066" s="293"/>
      <c r="C1066" s="294">
        <v>1052</v>
      </c>
      <c r="D1066" s="295" t="s">
        <v>215</v>
      </c>
      <c r="E1066" s="296">
        <f t="shared" si="251"/>
        <v>0</v>
      </c>
      <c r="F1066" s="158"/>
      <c r="G1066" s="159"/>
      <c r="H1066" s="1426"/>
      <c r="I1066" s="158"/>
      <c r="J1066" s="159"/>
      <c r="K1066" s="1426"/>
      <c r="L1066" s="296">
        <f t="shared" si="252"/>
        <v>0</v>
      </c>
      <c r="M1066" s="12">
        <f t="shared" si="245"/>
      </c>
      <c r="N1066" s="13"/>
    </row>
    <row r="1067" spans="1:14" ht="15.75">
      <c r="A1067" s="23">
        <v>80</v>
      </c>
      <c r="B1067" s="293"/>
      <c r="C1067" s="325">
        <v>1053</v>
      </c>
      <c r="D1067" s="326" t="s">
        <v>892</v>
      </c>
      <c r="E1067" s="327">
        <f t="shared" si="251"/>
        <v>0</v>
      </c>
      <c r="F1067" s="450"/>
      <c r="G1067" s="451"/>
      <c r="H1067" s="1431"/>
      <c r="I1067" s="450"/>
      <c r="J1067" s="451"/>
      <c r="K1067" s="1431"/>
      <c r="L1067" s="327">
        <f t="shared" si="252"/>
        <v>0</v>
      </c>
      <c r="M1067" s="12">
        <f t="shared" si="245"/>
      </c>
      <c r="N1067" s="13"/>
    </row>
    <row r="1068" spans="1:14" ht="15.75">
      <c r="A1068" s="23">
        <v>85</v>
      </c>
      <c r="B1068" s="293"/>
      <c r="C1068" s="319">
        <v>1062</v>
      </c>
      <c r="D1068" s="320" t="s">
        <v>216</v>
      </c>
      <c r="E1068" s="321">
        <f t="shared" si="251"/>
        <v>235</v>
      </c>
      <c r="F1068" s="455">
        <v>0</v>
      </c>
      <c r="G1068" s="456">
        <v>235</v>
      </c>
      <c r="H1068" s="1434">
        <v>0</v>
      </c>
      <c r="I1068" s="455">
        <v>0</v>
      </c>
      <c r="J1068" s="456">
        <v>236</v>
      </c>
      <c r="K1068" s="1434">
        <v>0</v>
      </c>
      <c r="L1068" s="321">
        <f t="shared" si="252"/>
        <v>236</v>
      </c>
      <c r="M1068" s="12">
        <f t="shared" si="245"/>
        <v>1</v>
      </c>
      <c r="N1068" s="13"/>
    </row>
    <row r="1069" spans="1:14" ht="15.75">
      <c r="A1069" s="23">
        <v>90</v>
      </c>
      <c r="B1069" s="293"/>
      <c r="C1069" s="325">
        <v>1063</v>
      </c>
      <c r="D1069" s="333" t="s">
        <v>818</v>
      </c>
      <c r="E1069" s="327">
        <f t="shared" si="251"/>
        <v>0</v>
      </c>
      <c r="F1069" s="450"/>
      <c r="G1069" s="451"/>
      <c r="H1069" s="1431"/>
      <c r="I1069" s="450"/>
      <c r="J1069" s="451"/>
      <c r="K1069" s="1431"/>
      <c r="L1069" s="327">
        <f t="shared" si="252"/>
        <v>0</v>
      </c>
      <c r="M1069" s="12">
        <f t="shared" si="245"/>
      </c>
      <c r="N1069" s="13"/>
    </row>
    <row r="1070" spans="1:14" ht="15.75">
      <c r="A1070" s="23">
        <v>90</v>
      </c>
      <c r="B1070" s="293"/>
      <c r="C1070" s="334">
        <v>1069</v>
      </c>
      <c r="D1070" s="335" t="s">
        <v>217</v>
      </c>
      <c r="E1070" s="336">
        <f t="shared" si="251"/>
        <v>0</v>
      </c>
      <c r="F1070" s="601"/>
      <c r="G1070" s="602"/>
      <c r="H1070" s="1433"/>
      <c r="I1070" s="601"/>
      <c r="J1070" s="602"/>
      <c r="K1070" s="1433"/>
      <c r="L1070" s="336">
        <f t="shared" si="252"/>
        <v>0</v>
      </c>
      <c r="M1070" s="12">
        <f t="shared" si="245"/>
      </c>
      <c r="N1070" s="13"/>
    </row>
    <row r="1071" spans="1:14" ht="15.75">
      <c r="A1071" s="22">
        <v>115</v>
      </c>
      <c r="B1071" s="279"/>
      <c r="C1071" s="319">
        <v>1091</v>
      </c>
      <c r="D1071" s="332" t="s">
        <v>929</v>
      </c>
      <c r="E1071" s="321">
        <f t="shared" si="251"/>
        <v>0</v>
      </c>
      <c r="F1071" s="455"/>
      <c r="G1071" s="456"/>
      <c r="H1071" s="1434"/>
      <c r="I1071" s="455"/>
      <c r="J1071" s="456"/>
      <c r="K1071" s="1434"/>
      <c r="L1071" s="321">
        <f t="shared" si="252"/>
        <v>0</v>
      </c>
      <c r="M1071" s="12">
        <f t="shared" si="245"/>
      </c>
      <c r="N1071" s="13"/>
    </row>
    <row r="1072" spans="1:14" ht="15.75">
      <c r="A1072" s="22">
        <v>125</v>
      </c>
      <c r="B1072" s="293"/>
      <c r="C1072" s="294">
        <v>1092</v>
      </c>
      <c r="D1072" s="295" t="s">
        <v>312</v>
      </c>
      <c r="E1072" s="296">
        <f t="shared" si="251"/>
        <v>0</v>
      </c>
      <c r="F1072" s="158"/>
      <c r="G1072" s="159"/>
      <c r="H1072" s="1426"/>
      <c r="I1072" s="158"/>
      <c r="J1072" s="159"/>
      <c r="K1072" s="1426"/>
      <c r="L1072" s="296">
        <f t="shared" si="252"/>
        <v>0</v>
      </c>
      <c r="M1072" s="12">
        <f t="shared" si="245"/>
      </c>
      <c r="N1072" s="13"/>
    </row>
    <row r="1073" spans="1:14" ht="15.75">
      <c r="A1073" s="23">
        <v>130</v>
      </c>
      <c r="B1073" s="293"/>
      <c r="C1073" s="286">
        <v>1098</v>
      </c>
      <c r="D1073" s="340" t="s">
        <v>218</v>
      </c>
      <c r="E1073" s="288">
        <f t="shared" si="251"/>
        <v>0</v>
      </c>
      <c r="F1073" s="173"/>
      <c r="G1073" s="174"/>
      <c r="H1073" s="1427"/>
      <c r="I1073" s="173"/>
      <c r="J1073" s="174"/>
      <c r="K1073" s="1427"/>
      <c r="L1073" s="288">
        <f t="shared" si="252"/>
        <v>0</v>
      </c>
      <c r="M1073" s="12">
        <f t="shared" si="245"/>
      </c>
      <c r="N1073" s="13"/>
    </row>
    <row r="1074" spans="1:14" ht="15.75">
      <c r="A1074" s="23">
        <v>135</v>
      </c>
      <c r="B1074" s="273">
        <v>1900</v>
      </c>
      <c r="C1074" s="1757" t="s">
        <v>279</v>
      </c>
      <c r="D1074" s="1758"/>
      <c r="E1074" s="311">
        <f aca="true" t="shared" si="253" ref="E1074:L1074">SUM(E1075:E1077)</f>
        <v>97</v>
      </c>
      <c r="F1074" s="275">
        <f t="shared" si="253"/>
        <v>0</v>
      </c>
      <c r="G1074" s="276">
        <f t="shared" si="253"/>
        <v>97</v>
      </c>
      <c r="H1074" s="277">
        <f>SUM(H1075:H1077)</f>
        <v>0</v>
      </c>
      <c r="I1074" s="275">
        <f t="shared" si="253"/>
        <v>0</v>
      </c>
      <c r="J1074" s="276">
        <f t="shared" si="253"/>
        <v>97</v>
      </c>
      <c r="K1074" s="277">
        <f t="shared" si="253"/>
        <v>0</v>
      </c>
      <c r="L1074" s="311">
        <f t="shared" si="253"/>
        <v>97</v>
      </c>
      <c r="M1074" s="12">
        <f t="shared" si="245"/>
        <v>1</v>
      </c>
      <c r="N1074" s="13"/>
    </row>
    <row r="1075" spans="1:14" ht="31.5">
      <c r="A1075" s="23">
        <v>140</v>
      </c>
      <c r="B1075" s="293"/>
      <c r="C1075" s="280">
        <v>1901</v>
      </c>
      <c r="D1075" s="341" t="s">
        <v>930</v>
      </c>
      <c r="E1075" s="282">
        <f>F1075+G1075+H1075</f>
        <v>97</v>
      </c>
      <c r="F1075" s="152">
        <v>0</v>
      </c>
      <c r="G1075" s="153">
        <v>97</v>
      </c>
      <c r="H1075" s="1421">
        <v>0</v>
      </c>
      <c r="I1075" s="152">
        <v>0</v>
      </c>
      <c r="J1075" s="153">
        <v>97</v>
      </c>
      <c r="K1075" s="1421">
        <v>0</v>
      </c>
      <c r="L1075" s="282">
        <f>I1075+J1075+K1075</f>
        <v>97</v>
      </c>
      <c r="M1075" s="12">
        <f t="shared" si="245"/>
        <v>1</v>
      </c>
      <c r="N1075" s="13"/>
    </row>
    <row r="1076" spans="1:14" ht="31.5">
      <c r="A1076" s="23">
        <v>145</v>
      </c>
      <c r="B1076" s="342"/>
      <c r="C1076" s="294">
        <v>1981</v>
      </c>
      <c r="D1076" s="343" t="s">
        <v>931</v>
      </c>
      <c r="E1076" s="296">
        <f>F1076+G1076+H1076</f>
        <v>0</v>
      </c>
      <c r="F1076" s="158"/>
      <c r="G1076" s="159"/>
      <c r="H1076" s="1426"/>
      <c r="I1076" s="158"/>
      <c r="J1076" s="159"/>
      <c r="K1076" s="1426"/>
      <c r="L1076" s="296">
        <f>I1076+J1076+K1076</f>
        <v>0</v>
      </c>
      <c r="M1076" s="12">
        <f t="shared" si="245"/>
      </c>
      <c r="N1076" s="13"/>
    </row>
    <row r="1077" spans="1:14" ht="31.5">
      <c r="A1077" s="23">
        <v>150</v>
      </c>
      <c r="B1077" s="293"/>
      <c r="C1077" s="286">
        <v>1991</v>
      </c>
      <c r="D1077" s="344" t="s">
        <v>932</v>
      </c>
      <c r="E1077" s="288">
        <f>F1077+G1077+H1077</f>
        <v>0</v>
      </c>
      <c r="F1077" s="173"/>
      <c r="G1077" s="174"/>
      <c r="H1077" s="1427"/>
      <c r="I1077" s="173"/>
      <c r="J1077" s="174"/>
      <c r="K1077" s="1427"/>
      <c r="L1077" s="288">
        <f>I1077+J1077+K1077</f>
        <v>0</v>
      </c>
      <c r="M1077" s="12">
        <f t="shared" si="245"/>
      </c>
      <c r="N1077" s="13"/>
    </row>
    <row r="1078" spans="1:14" ht="15.75">
      <c r="A1078" s="23">
        <v>155</v>
      </c>
      <c r="B1078" s="273">
        <v>2100</v>
      </c>
      <c r="C1078" s="1757" t="s">
        <v>739</v>
      </c>
      <c r="D1078" s="1758"/>
      <c r="E1078" s="311">
        <f aca="true" t="shared" si="254" ref="E1078:L1078">SUM(E1079:E1083)</f>
        <v>0</v>
      </c>
      <c r="F1078" s="275">
        <f t="shared" si="254"/>
        <v>0</v>
      </c>
      <c r="G1078" s="276">
        <f t="shared" si="254"/>
        <v>0</v>
      </c>
      <c r="H1078" s="277">
        <f>SUM(H1079:H1083)</f>
        <v>0</v>
      </c>
      <c r="I1078" s="275">
        <f t="shared" si="254"/>
        <v>0</v>
      </c>
      <c r="J1078" s="276">
        <f t="shared" si="254"/>
        <v>0</v>
      </c>
      <c r="K1078" s="277">
        <f t="shared" si="254"/>
        <v>0</v>
      </c>
      <c r="L1078" s="311">
        <f t="shared" si="254"/>
        <v>0</v>
      </c>
      <c r="M1078" s="12">
        <f t="shared" si="245"/>
      </c>
      <c r="N1078" s="13"/>
    </row>
    <row r="1079" spans="1:14" ht="15.75">
      <c r="A1079" s="23">
        <v>160</v>
      </c>
      <c r="B1079" s="293"/>
      <c r="C1079" s="280">
        <v>2110</v>
      </c>
      <c r="D1079" s="345" t="s">
        <v>219</v>
      </c>
      <c r="E1079" s="282">
        <f>F1079+G1079+H1079</f>
        <v>0</v>
      </c>
      <c r="F1079" s="152"/>
      <c r="G1079" s="153"/>
      <c r="H1079" s="1421"/>
      <c r="I1079" s="152"/>
      <c r="J1079" s="153"/>
      <c r="K1079" s="1421"/>
      <c r="L1079" s="282">
        <f>I1079+J1079+K1079</f>
        <v>0</v>
      </c>
      <c r="M1079" s="12">
        <f t="shared" si="245"/>
      </c>
      <c r="N1079" s="13"/>
    </row>
    <row r="1080" spans="1:14" ht="15.75">
      <c r="A1080" s="23">
        <v>165</v>
      </c>
      <c r="B1080" s="342"/>
      <c r="C1080" s="294">
        <v>2120</v>
      </c>
      <c r="D1080" s="301" t="s">
        <v>220</v>
      </c>
      <c r="E1080" s="296">
        <f>F1080+G1080+H1080</f>
        <v>0</v>
      </c>
      <c r="F1080" s="158"/>
      <c r="G1080" s="159"/>
      <c r="H1080" s="1426"/>
      <c r="I1080" s="158"/>
      <c r="J1080" s="159"/>
      <c r="K1080" s="1426"/>
      <c r="L1080" s="296">
        <f>I1080+J1080+K1080</f>
        <v>0</v>
      </c>
      <c r="M1080" s="12">
        <f t="shared" si="245"/>
      </c>
      <c r="N1080" s="13"/>
    </row>
    <row r="1081" spans="1:14" ht="15.75">
      <c r="A1081" s="23">
        <v>175</v>
      </c>
      <c r="B1081" s="342"/>
      <c r="C1081" s="294">
        <v>2125</v>
      </c>
      <c r="D1081" s="301" t="s">
        <v>221</v>
      </c>
      <c r="E1081" s="296">
        <f>F1081+G1081+H1081</f>
        <v>0</v>
      </c>
      <c r="F1081" s="490">
        <v>0</v>
      </c>
      <c r="G1081" s="491">
        <v>0</v>
      </c>
      <c r="H1081" s="160">
        <v>0</v>
      </c>
      <c r="I1081" s="490">
        <v>0</v>
      </c>
      <c r="J1081" s="491">
        <v>0</v>
      </c>
      <c r="K1081" s="160">
        <v>0</v>
      </c>
      <c r="L1081" s="296">
        <f>I1081+J1081+K1081</f>
        <v>0</v>
      </c>
      <c r="M1081" s="12">
        <f t="shared" si="245"/>
      </c>
      <c r="N1081" s="13"/>
    </row>
    <row r="1082" spans="1:14" ht="15.75">
      <c r="A1082" s="23">
        <v>180</v>
      </c>
      <c r="B1082" s="292"/>
      <c r="C1082" s="294">
        <v>2140</v>
      </c>
      <c r="D1082" s="301" t="s">
        <v>222</v>
      </c>
      <c r="E1082" s="296">
        <f>F1082+G1082+H1082</f>
        <v>0</v>
      </c>
      <c r="F1082" s="490">
        <v>0</v>
      </c>
      <c r="G1082" s="491">
        <v>0</v>
      </c>
      <c r="H1082" s="160">
        <v>0</v>
      </c>
      <c r="I1082" s="490">
        <v>0</v>
      </c>
      <c r="J1082" s="491">
        <v>0</v>
      </c>
      <c r="K1082" s="160">
        <v>0</v>
      </c>
      <c r="L1082" s="296">
        <f>I1082+J1082+K1082</f>
        <v>0</v>
      </c>
      <c r="M1082" s="12">
        <f t="shared" si="245"/>
      </c>
      <c r="N1082" s="13"/>
    </row>
    <row r="1083" spans="1:14" ht="15.75">
      <c r="A1083" s="23">
        <v>185</v>
      </c>
      <c r="B1083" s="293"/>
      <c r="C1083" s="286">
        <v>2190</v>
      </c>
      <c r="D1083" s="346" t="s">
        <v>223</v>
      </c>
      <c r="E1083" s="288">
        <f>F1083+G1083+H1083</f>
        <v>0</v>
      </c>
      <c r="F1083" s="173"/>
      <c r="G1083" s="174"/>
      <c r="H1083" s="1427"/>
      <c r="I1083" s="173"/>
      <c r="J1083" s="174"/>
      <c r="K1083" s="1427"/>
      <c r="L1083" s="288">
        <f>I1083+J1083+K1083</f>
        <v>0</v>
      </c>
      <c r="M1083" s="12">
        <f t="shared" si="245"/>
      </c>
      <c r="N1083" s="13"/>
    </row>
    <row r="1084" spans="1:14" ht="15.75">
      <c r="A1084" s="23">
        <v>190</v>
      </c>
      <c r="B1084" s="273">
        <v>2200</v>
      </c>
      <c r="C1084" s="1757" t="s">
        <v>224</v>
      </c>
      <c r="D1084" s="1758"/>
      <c r="E1084" s="311">
        <f aca="true" t="shared" si="255" ref="E1084:L1084">SUM(E1085:E1086)</f>
        <v>0</v>
      </c>
      <c r="F1084" s="275">
        <f t="shared" si="255"/>
        <v>0</v>
      </c>
      <c r="G1084" s="276">
        <f t="shared" si="255"/>
        <v>0</v>
      </c>
      <c r="H1084" s="277">
        <f>SUM(H1085:H1086)</f>
        <v>0</v>
      </c>
      <c r="I1084" s="275">
        <f t="shared" si="255"/>
        <v>0</v>
      </c>
      <c r="J1084" s="276">
        <f t="shared" si="255"/>
        <v>0</v>
      </c>
      <c r="K1084" s="277">
        <f t="shared" si="255"/>
        <v>0</v>
      </c>
      <c r="L1084" s="311">
        <f t="shared" si="255"/>
        <v>0</v>
      </c>
      <c r="M1084" s="12">
        <f t="shared" si="245"/>
      </c>
      <c r="N1084" s="13"/>
    </row>
    <row r="1085" spans="1:14" ht="15.75">
      <c r="A1085" s="23">
        <v>200</v>
      </c>
      <c r="B1085" s="293"/>
      <c r="C1085" s="280">
        <v>2221</v>
      </c>
      <c r="D1085" s="281" t="s">
        <v>313</v>
      </c>
      <c r="E1085" s="282">
        <f aca="true" t="shared" si="256" ref="E1085:E1090">F1085+G1085+H1085</f>
        <v>0</v>
      </c>
      <c r="F1085" s="152"/>
      <c r="G1085" s="153"/>
      <c r="H1085" s="1421"/>
      <c r="I1085" s="152"/>
      <c r="J1085" s="153"/>
      <c r="K1085" s="1421"/>
      <c r="L1085" s="282">
        <f aca="true" t="shared" si="257" ref="L1085:L1090">I1085+J1085+K1085</f>
        <v>0</v>
      </c>
      <c r="M1085" s="12">
        <f t="shared" si="245"/>
      </c>
      <c r="N1085" s="13"/>
    </row>
    <row r="1086" spans="1:14" ht="15.75">
      <c r="A1086" s="23">
        <v>200</v>
      </c>
      <c r="B1086" s="293"/>
      <c r="C1086" s="286">
        <v>2224</v>
      </c>
      <c r="D1086" s="287" t="s">
        <v>225</v>
      </c>
      <c r="E1086" s="288">
        <f t="shared" si="256"/>
        <v>0</v>
      </c>
      <c r="F1086" s="173"/>
      <c r="G1086" s="174"/>
      <c r="H1086" s="1427"/>
      <c r="I1086" s="173"/>
      <c r="J1086" s="174"/>
      <c r="K1086" s="1427"/>
      <c r="L1086" s="288">
        <f t="shared" si="257"/>
        <v>0</v>
      </c>
      <c r="M1086" s="12">
        <f t="shared" si="245"/>
      </c>
      <c r="N1086" s="13"/>
    </row>
    <row r="1087" spans="1:14" ht="15.75">
      <c r="A1087" s="23">
        <v>205</v>
      </c>
      <c r="B1087" s="273">
        <v>2500</v>
      </c>
      <c r="C1087" s="1757" t="s">
        <v>226</v>
      </c>
      <c r="D1087" s="1758"/>
      <c r="E1087" s="311">
        <f t="shared" si="256"/>
        <v>0</v>
      </c>
      <c r="F1087" s="1428"/>
      <c r="G1087" s="1429"/>
      <c r="H1087" s="1430"/>
      <c r="I1087" s="1428"/>
      <c r="J1087" s="1429"/>
      <c r="K1087" s="1430"/>
      <c r="L1087" s="311">
        <f t="shared" si="257"/>
        <v>0</v>
      </c>
      <c r="M1087" s="12">
        <f t="shared" si="245"/>
      </c>
      <c r="N1087" s="13"/>
    </row>
    <row r="1088" spans="1:14" ht="15.75">
      <c r="A1088" s="23">
        <v>210</v>
      </c>
      <c r="B1088" s="273">
        <v>2600</v>
      </c>
      <c r="C1088" s="1761" t="s">
        <v>227</v>
      </c>
      <c r="D1088" s="1762"/>
      <c r="E1088" s="311">
        <f t="shared" si="256"/>
        <v>0</v>
      </c>
      <c r="F1088" s="1428"/>
      <c r="G1088" s="1429"/>
      <c r="H1088" s="1430"/>
      <c r="I1088" s="1428"/>
      <c r="J1088" s="1429"/>
      <c r="K1088" s="1430"/>
      <c r="L1088" s="311">
        <f t="shared" si="257"/>
        <v>0</v>
      </c>
      <c r="M1088" s="12">
        <f t="shared" si="245"/>
      </c>
      <c r="N1088" s="13"/>
    </row>
    <row r="1089" spans="1:14" ht="15.75">
      <c r="A1089" s="23">
        <v>215</v>
      </c>
      <c r="B1089" s="273">
        <v>2700</v>
      </c>
      <c r="C1089" s="1761" t="s">
        <v>228</v>
      </c>
      <c r="D1089" s="1762"/>
      <c r="E1089" s="311">
        <f t="shared" si="256"/>
        <v>0</v>
      </c>
      <c r="F1089" s="1428"/>
      <c r="G1089" s="1429"/>
      <c r="H1089" s="1430"/>
      <c r="I1089" s="1428"/>
      <c r="J1089" s="1429"/>
      <c r="K1089" s="1430"/>
      <c r="L1089" s="311">
        <f t="shared" si="257"/>
        <v>0</v>
      </c>
      <c r="M1089" s="12">
        <f t="shared" si="245"/>
      </c>
      <c r="N1089" s="13"/>
    </row>
    <row r="1090" spans="1:14" ht="36" customHeight="1">
      <c r="A1090" s="22">
        <v>220</v>
      </c>
      <c r="B1090" s="273">
        <v>2800</v>
      </c>
      <c r="C1090" s="1761" t="s">
        <v>1688</v>
      </c>
      <c r="D1090" s="1762"/>
      <c r="E1090" s="311">
        <f t="shared" si="256"/>
        <v>0</v>
      </c>
      <c r="F1090" s="1428"/>
      <c r="G1090" s="1429"/>
      <c r="H1090" s="1430"/>
      <c r="I1090" s="1428"/>
      <c r="J1090" s="1429"/>
      <c r="K1090" s="1430"/>
      <c r="L1090" s="311">
        <f t="shared" si="257"/>
        <v>0</v>
      </c>
      <c r="M1090" s="12">
        <f t="shared" si="245"/>
      </c>
      <c r="N1090" s="13"/>
    </row>
    <row r="1091" spans="1:14" ht="15.75">
      <c r="A1091" s="23">
        <v>225</v>
      </c>
      <c r="B1091" s="273">
        <v>2900</v>
      </c>
      <c r="C1091" s="1757" t="s">
        <v>229</v>
      </c>
      <c r="D1091" s="1758"/>
      <c r="E1091" s="311">
        <f>SUM(E1092:E1099)</f>
        <v>0</v>
      </c>
      <c r="F1091" s="275">
        <f>SUM(F1092:F1099)</f>
        <v>0</v>
      </c>
      <c r="G1091" s="275">
        <f aca="true" t="shared" si="258" ref="G1091:L1091">SUM(G1092:G1099)</f>
        <v>0</v>
      </c>
      <c r="H1091" s="275">
        <f t="shared" si="258"/>
        <v>0</v>
      </c>
      <c r="I1091" s="275">
        <f t="shared" si="258"/>
        <v>0</v>
      </c>
      <c r="J1091" s="275">
        <f t="shared" si="258"/>
        <v>0</v>
      </c>
      <c r="K1091" s="275">
        <f t="shared" si="258"/>
        <v>0</v>
      </c>
      <c r="L1091" s="275">
        <f t="shared" si="258"/>
        <v>0</v>
      </c>
      <c r="M1091" s="12">
        <f t="shared" si="245"/>
      </c>
      <c r="N1091" s="13"/>
    </row>
    <row r="1092" spans="1:14" ht="15.75">
      <c r="A1092" s="23">
        <v>230</v>
      </c>
      <c r="B1092" s="347"/>
      <c r="C1092" s="280">
        <v>2910</v>
      </c>
      <c r="D1092" s="348" t="s">
        <v>2022</v>
      </c>
      <c r="E1092" s="282">
        <f aca="true" t="shared" si="259" ref="E1092:E1099">F1092+G1092+H1092</f>
        <v>0</v>
      </c>
      <c r="F1092" s="152"/>
      <c r="G1092" s="153"/>
      <c r="H1092" s="1421"/>
      <c r="I1092" s="152"/>
      <c r="J1092" s="153"/>
      <c r="K1092" s="1421"/>
      <c r="L1092" s="282">
        <f aca="true" t="shared" si="260" ref="L1092:L1099">I1092+J1092+K1092</f>
        <v>0</v>
      </c>
      <c r="M1092" s="12">
        <f t="shared" si="245"/>
      </c>
      <c r="N1092" s="13"/>
    </row>
    <row r="1093" spans="1:14" ht="15.75">
      <c r="A1093" s="23">
        <v>245</v>
      </c>
      <c r="B1093" s="347"/>
      <c r="C1093" s="280">
        <v>2920</v>
      </c>
      <c r="D1093" s="348" t="s">
        <v>230</v>
      </c>
      <c r="E1093" s="282">
        <f t="shared" si="259"/>
        <v>0</v>
      </c>
      <c r="F1093" s="152"/>
      <c r="G1093" s="153"/>
      <c r="H1093" s="1421"/>
      <c r="I1093" s="152"/>
      <c r="J1093" s="153"/>
      <c r="K1093" s="1421"/>
      <c r="L1093" s="282">
        <f t="shared" si="260"/>
        <v>0</v>
      </c>
      <c r="M1093" s="12">
        <f t="shared" si="245"/>
      </c>
      <c r="N1093" s="13"/>
    </row>
    <row r="1094" spans="1:14" ht="31.5">
      <c r="A1094" s="22">
        <v>220</v>
      </c>
      <c r="B1094" s="347"/>
      <c r="C1094" s="325">
        <v>2969</v>
      </c>
      <c r="D1094" s="349" t="s">
        <v>231</v>
      </c>
      <c r="E1094" s="327">
        <f t="shared" si="259"/>
        <v>0</v>
      </c>
      <c r="F1094" s="450"/>
      <c r="G1094" s="451"/>
      <c r="H1094" s="1431"/>
      <c r="I1094" s="450"/>
      <c r="J1094" s="451"/>
      <c r="K1094" s="1431"/>
      <c r="L1094" s="327">
        <f t="shared" si="260"/>
        <v>0</v>
      </c>
      <c r="M1094" s="12">
        <f t="shared" si="245"/>
      </c>
      <c r="N1094" s="13"/>
    </row>
    <row r="1095" spans="1:14" ht="31.5">
      <c r="A1095" s="23">
        <v>225</v>
      </c>
      <c r="B1095" s="347"/>
      <c r="C1095" s="350">
        <v>2970</v>
      </c>
      <c r="D1095" s="351" t="s">
        <v>232</v>
      </c>
      <c r="E1095" s="352">
        <f t="shared" si="259"/>
        <v>0</v>
      </c>
      <c r="F1095" s="637"/>
      <c r="G1095" s="638"/>
      <c r="H1095" s="1432"/>
      <c r="I1095" s="637"/>
      <c r="J1095" s="638"/>
      <c r="K1095" s="1432"/>
      <c r="L1095" s="352">
        <f t="shared" si="260"/>
        <v>0</v>
      </c>
      <c r="M1095" s="12">
        <f t="shared" si="245"/>
      </c>
      <c r="N1095" s="13"/>
    </row>
    <row r="1096" spans="1:14" ht="15.75">
      <c r="A1096" s="23">
        <v>230</v>
      </c>
      <c r="B1096" s="347"/>
      <c r="C1096" s="334">
        <v>2989</v>
      </c>
      <c r="D1096" s="356" t="s">
        <v>233</v>
      </c>
      <c r="E1096" s="336">
        <f t="shared" si="259"/>
        <v>0</v>
      </c>
      <c r="F1096" s="601"/>
      <c r="G1096" s="602"/>
      <c r="H1096" s="1433"/>
      <c r="I1096" s="601"/>
      <c r="J1096" s="602"/>
      <c r="K1096" s="1433"/>
      <c r="L1096" s="336">
        <f t="shared" si="260"/>
        <v>0</v>
      </c>
      <c r="M1096" s="12">
        <f t="shared" si="245"/>
      </c>
      <c r="N1096" s="13"/>
    </row>
    <row r="1097" spans="1:14" ht="31.5">
      <c r="A1097" s="23">
        <v>235</v>
      </c>
      <c r="B1097" s="293"/>
      <c r="C1097" s="319">
        <v>2990</v>
      </c>
      <c r="D1097" s="357" t="s">
        <v>2023</v>
      </c>
      <c r="E1097" s="321">
        <f t="shared" si="259"/>
        <v>0</v>
      </c>
      <c r="F1097" s="455"/>
      <c r="G1097" s="456"/>
      <c r="H1097" s="1434"/>
      <c r="I1097" s="455"/>
      <c r="J1097" s="456"/>
      <c r="K1097" s="1434"/>
      <c r="L1097" s="321">
        <f t="shared" si="260"/>
        <v>0</v>
      </c>
      <c r="M1097" s="12">
        <f t="shared" si="245"/>
      </c>
      <c r="N1097" s="13"/>
    </row>
    <row r="1098" spans="1:14" ht="15.75">
      <c r="A1098" s="23">
        <v>240</v>
      </c>
      <c r="B1098" s="293"/>
      <c r="C1098" s="319">
        <v>2991</v>
      </c>
      <c r="D1098" s="357" t="s">
        <v>234</v>
      </c>
      <c r="E1098" s="321">
        <f t="shared" si="259"/>
        <v>0</v>
      </c>
      <c r="F1098" s="455"/>
      <c r="G1098" s="456"/>
      <c r="H1098" s="1434"/>
      <c r="I1098" s="455"/>
      <c r="J1098" s="456"/>
      <c r="K1098" s="1434"/>
      <c r="L1098" s="321">
        <f t="shared" si="260"/>
        <v>0</v>
      </c>
      <c r="M1098" s="12">
        <f t="shared" si="245"/>
      </c>
      <c r="N1098" s="13"/>
    </row>
    <row r="1099" spans="1:14" ht="15.75">
      <c r="A1099" s="23">
        <v>245</v>
      </c>
      <c r="B1099" s="293"/>
      <c r="C1099" s="286">
        <v>2992</v>
      </c>
      <c r="D1099" s="358" t="s">
        <v>235</v>
      </c>
      <c r="E1099" s="288">
        <f t="shared" si="259"/>
        <v>0</v>
      </c>
      <c r="F1099" s="173"/>
      <c r="G1099" s="174"/>
      <c r="H1099" s="1427"/>
      <c r="I1099" s="173"/>
      <c r="J1099" s="174"/>
      <c r="K1099" s="1427"/>
      <c r="L1099" s="288">
        <f t="shared" si="260"/>
        <v>0</v>
      </c>
      <c r="M1099" s="12">
        <f t="shared" si="245"/>
      </c>
      <c r="N1099" s="13"/>
    </row>
    <row r="1100" spans="1:14" ht="15.75">
      <c r="A1100" s="22">
        <v>250</v>
      </c>
      <c r="B1100" s="273">
        <v>3300</v>
      </c>
      <c r="C1100" s="359" t="s">
        <v>236</v>
      </c>
      <c r="D1100" s="1675"/>
      <c r="E1100" s="311">
        <f aca="true" t="shared" si="261" ref="E1100:L1100">SUM(E1101:E1106)</f>
        <v>0</v>
      </c>
      <c r="F1100" s="275">
        <f t="shared" si="261"/>
        <v>0</v>
      </c>
      <c r="G1100" s="276">
        <f t="shared" si="261"/>
        <v>0</v>
      </c>
      <c r="H1100" s="277">
        <f>SUM(H1101:H1106)</f>
        <v>0</v>
      </c>
      <c r="I1100" s="275">
        <f t="shared" si="261"/>
        <v>0</v>
      </c>
      <c r="J1100" s="276">
        <f t="shared" si="261"/>
        <v>0</v>
      </c>
      <c r="K1100" s="277">
        <f t="shared" si="261"/>
        <v>0</v>
      </c>
      <c r="L1100" s="311">
        <f t="shared" si="261"/>
        <v>0</v>
      </c>
      <c r="M1100" s="12">
        <f t="shared" si="245"/>
      </c>
      <c r="N1100" s="13"/>
    </row>
    <row r="1101" spans="1:14" ht="15.75">
      <c r="A1101" s="23">
        <v>255</v>
      </c>
      <c r="B1101" s="292"/>
      <c r="C1101" s="280">
        <v>3301</v>
      </c>
      <c r="D1101" s="360" t="s">
        <v>237</v>
      </c>
      <c r="E1101" s="282">
        <f aca="true" t="shared" si="262" ref="E1101:E1109">F1101+G1101+H1101</f>
        <v>0</v>
      </c>
      <c r="F1101" s="488">
        <v>0</v>
      </c>
      <c r="G1101" s="489">
        <v>0</v>
      </c>
      <c r="H1101" s="154">
        <v>0</v>
      </c>
      <c r="I1101" s="488">
        <v>0</v>
      </c>
      <c r="J1101" s="489">
        <v>0</v>
      </c>
      <c r="K1101" s="154">
        <v>0</v>
      </c>
      <c r="L1101" s="282">
        <f aca="true" t="shared" si="263" ref="L1101:L1109">I1101+J1101+K1101</f>
        <v>0</v>
      </c>
      <c r="M1101" s="12">
        <f t="shared" si="245"/>
      </c>
      <c r="N1101" s="13"/>
    </row>
    <row r="1102" spans="1:14" ht="15.75">
      <c r="A1102" s="23">
        <v>265</v>
      </c>
      <c r="B1102" s="292"/>
      <c r="C1102" s="294">
        <v>3302</v>
      </c>
      <c r="D1102" s="361" t="s">
        <v>732</v>
      </c>
      <c r="E1102" s="296">
        <f t="shared" si="262"/>
        <v>0</v>
      </c>
      <c r="F1102" s="490">
        <v>0</v>
      </c>
      <c r="G1102" s="491">
        <v>0</v>
      </c>
      <c r="H1102" s="160">
        <v>0</v>
      </c>
      <c r="I1102" s="490">
        <v>0</v>
      </c>
      <c r="J1102" s="491">
        <v>0</v>
      </c>
      <c r="K1102" s="160">
        <v>0</v>
      </c>
      <c r="L1102" s="296">
        <f t="shared" si="263"/>
        <v>0</v>
      </c>
      <c r="M1102" s="12">
        <f t="shared" si="245"/>
      </c>
      <c r="N1102" s="13"/>
    </row>
    <row r="1103" spans="1:14" ht="15.75">
      <c r="A1103" s="22">
        <v>270</v>
      </c>
      <c r="B1103" s="292"/>
      <c r="C1103" s="294">
        <v>3303</v>
      </c>
      <c r="D1103" s="361" t="s">
        <v>238</v>
      </c>
      <c r="E1103" s="296">
        <f t="shared" si="262"/>
        <v>0</v>
      </c>
      <c r="F1103" s="490">
        <v>0</v>
      </c>
      <c r="G1103" s="491">
        <v>0</v>
      </c>
      <c r="H1103" s="160">
        <v>0</v>
      </c>
      <c r="I1103" s="490">
        <v>0</v>
      </c>
      <c r="J1103" s="491">
        <v>0</v>
      </c>
      <c r="K1103" s="160">
        <v>0</v>
      </c>
      <c r="L1103" s="296">
        <f t="shared" si="263"/>
        <v>0</v>
      </c>
      <c r="M1103" s="12">
        <f t="shared" si="245"/>
      </c>
      <c r="N1103" s="13"/>
    </row>
    <row r="1104" spans="1:14" ht="15.75">
      <c r="A1104" s="22">
        <v>290</v>
      </c>
      <c r="B1104" s="292"/>
      <c r="C1104" s="294">
        <v>3304</v>
      </c>
      <c r="D1104" s="361" t="s">
        <v>239</v>
      </c>
      <c r="E1104" s="296">
        <f t="shared" si="262"/>
        <v>0</v>
      </c>
      <c r="F1104" s="490">
        <v>0</v>
      </c>
      <c r="G1104" s="491">
        <v>0</v>
      </c>
      <c r="H1104" s="160">
        <v>0</v>
      </c>
      <c r="I1104" s="490">
        <v>0</v>
      </c>
      <c r="J1104" s="491">
        <v>0</v>
      </c>
      <c r="K1104" s="160">
        <v>0</v>
      </c>
      <c r="L1104" s="296">
        <f t="shared" si="263"/>
        <v>0</v>
      </c>
      <c r="M1104" s="12">
        <f t="shared" si="245"/>
      </c>
      <c r="N1104" s="13"/>
    </row>
    <row r="1105" spans="1:14" ht="30">
      <c r="A1105" s="39">
        <v>320</v>
      </c>
      <c r="B1105" s="292"/>
      <c r="C1105" s="294">
        <v>3305</v>
      </c>
      <c r="D1105" s="361" t="s">
        <v>240</v>
      </c>
      <c r="E1105" s="296">
        <f t="shared" si="262"/>
        <v>0</v>
      </c>
      <c r="F1105" s="490">
        <v>0</v>
      </c>
      <c r="G1105" s="491">
        <v>0</v>
      </c>
      <c r="H1105" s="160">
        <v>0</v>
      </c>
      <c r="I1105" s="490">
        <v>0</v>
      </c>
      <c r="J1105" s="491">
        <v>0</v>
      </c>
      <c r="K1105" s="160">
        <v>0</v>
      </c>
      <c r="L1105" s="296">
        <f t="shared" si="263"/>
        <v>0</v>
      </c>
      <c r="M1105" s="12">
        <f t="shared" si="245"/>
      </c>
      <c r="N1105" s="13"/>
    </row>
    <row r="1106" spans="1:14" ht="30">
      <c r="A1106" s="22">
        <v>330</v>
      </c>
      <c r="B1106" s="292"/>
      <c r="C1106" s="286">
        <v>3306</v>
      </c>
      <c r="D1106" s="362" t="s">
        <v>1685</v>
      </c>
      <c r="E1106" s="288">
        <f t="shared" si="262"/>
        <v>0</v>
      </c>
      <c r="F1106" s="492">
        <v>0</v>
      </c>
      <c r="G1106" s="493">
        <v>0</v>
      </c>
      <c r="H1106" s="175">
        <v>0</v>
      </c>
      <c r="I1106" s="492">
        <v>0</v>
      </c>
      <c r="J1106" s="493">
        <v>0</v>
      </c>
      <c r="K1106" s="175">
        <v>0</v>
      </c>
      <c r="L1106" s="288">
        <f t="shared" si="263"/>
        <v>0</v>
      </c>
      <c r="M1106" s="12">
        <f t="shared" si="245"/>
      </c>
      <c r="N1106" s="13"/>
    </row>
    <row r="1107" spans="1:14" ht="15.75">
      <c r="A1107" s="22">
        <v>350</v>
      </c>
      <c r="B1107" s="273">
        <v>3900</v>
      </c>
      <c r="C1107" s="1757" t="s">
        <v>241</v>
      </c>
      <c r="D1107" s="1758"/>
      <c r="E1107" s="311">
        <f t="shared" si="262"/>
        <v>0</v>
      </c>
      <c r="F1107" s="1477">
        <v>0</v>
      </c>
      <c r="G1107" s="1478">
        <v>0</v>
      </c>
      <c r="H1107" s="1479">
        <v>0</v>
      </c>
      <c r="I1107" s="1477">
        <v>0</v>
      </c>
      <c r="J1107" s="1478">
        <v>0</v>
      </c>
      <c r="K1107" s="1479">
        <v>0</v>
      </c>
      <c r="L1107" s="311">
        <f t="shared" si="263"/>
        <v>0</v>
      </c>
      <c r="M1107" s="12">
        <f aca="true" t="shared" si="264" ref="M1107:M1153">(IF($E1107&lt;&gt;0,$M$2,IF($L1107&lt;&gt;0,$M$2,"")))</f>
      </c>
      <c r="N1107" s="13"/>
    </row>
    <row r="1108" spans="1:14" ht="15.75">
      <c r="A1108" s="23">
        <v>355</v>
      </c>
      <c r="B1108" s="273">
        <v>4000</v>
      </c>
      <c r="C1108" s="1757" t="s">
        <v>242</v>
      </c>
      <c r="D1108" s="1758"/>
      <c r="E1108" s="311">
        <f t="shared" si="262"/>
        <v>0</v>
      </c>
      <c r="F1108" s="1428"/>
      <c r="G1108" s="1429"/>
      <c r="H1108" s="1430"/>
      <c r="I1108" s="1428"/>
      <c r="J1108" s="1429"/>
      <c r="K1108" s="1430"/>
      <c r="L1108" s="311">
        <f t="shared" si="263"/>
        <v>0</v>
      </c>
      <c r="M1108" s="12">
        <f t="shared" si="264"/>
      </c>
      <c r="N1108" s="13"/>
    </row>
    <row r="1109" spans="1:14" ht="15.75">
      <c r="A1109" s="23">
        <v>355</v>
      </c>
      <c r="B1109" s="273">
        <v>4100</v>
      </c>
      <c r="C1109" s="1757" t="s">
        <v>243</v>
      </c>
      <c r="D1109" s="1758"/>
      <c r="E1109" s="311">
        <f t="shared" si="262"/>
        <v>0</v>
      </c>
      <c r="F1109" s="1428"/>
      <c r="G1109" s="1429"/>
      <c r="H1109" s="1430"/>
      <c r="I1109" s="1428"/>
      <c r="J1109" s="1429"/>
      <c r="K1109" s="1430"/>
      <c r="L1109" s="311">
        <f t="shared" si="263"/>
        <v>0</v>
      </c>
      <c r="M1109" s="12">
        <f t="shared" si="264"/>
      </c>
      <c r="N1109" s="13"/>
    </row>
    <row r="1110" spans="1:14" ht="15.75">
      <c r="A1110" s="23">
        <v>375</v>
      </c>
      <c r="B1110" s="273">
        <v>4200</v>
      </c>
      <c r="C1110" s="1757" t="s">
        <v>244</v>
      </c>
      <c r="D1110" s="1758"/>
      <c r="E1110" s="311">
        <f aca="true" t="shared" si="265" ref="E1110:L1110">SUM(E1111:E1116)</f>
        <v>0</v>
      </c>
      <c r="F1110" s="275">
        <f t="shared" si="265"/>
        <v>0</v>
      </c>
      <c r="G1110" s="276">
        <f t="shared" si="265"/>
        <v>0</v>
      </c>
      <c r="H1110" s="277">
        <f>SUM(H1111:H1116)</f>
        <v>0</v>
      </c>
      <c r="I1110" s="275">
        <f t="shared" si="265"/>
        <v>0</v>
      </c>
      <c r="J1110" s="276">
        <f t="shared" si="265"/>
        <v>0</v>
      </c>
      <c r="K1110" s="277">
        <f t="shared" si="265"/>
        <v>0</v>
      </c>
      <c r="L1110" s="311">
        <f t="shared" si="265"/>
        <v>0</v>
      </c>
      <c r="M1110" s="12">
        <f t="shared" si="264"/>
      </c>
      <c r="N1110" s="13"/>
    </row>
    <row r="1111" spans="1:14" ht="15.75">
      <c r="A1111" s="23">
        <v>380</v>
      </c>
      <c r="B1111" s="363"/>
      <c r="C1111" s="280">
        <v>4201</v>
      </c>
      <c r="D1111" s="281" t="s">
        <v>245</v>
      </c>
      <c r="E1111" s="282">
        <f aca="true" t="shared" si="266" ref="E1111:E1116">F1111+G1111+H1111</f>
        <v>0</v>
      </c>
      <c r="F1111" s="152"/>
      <c r="G1111" s="153"/>
      <c r="H1111" s="1421"/>
      <c r="I1111" s="152"/>
      <c r="J1111" s="153"/>
      <c r="K1111" s="1421"/>
      <c r="L1111" s="282">
        <f aca="true" t="shared" si="267" ref="L1111:L1116">I1111+J1111+K1111</f>
        <v>0</v>
      </c>
      <c r="M1111" s="12">
        <f t="shared" si="264"/>
      </c>
      <c r="N1111" s="13"/>
    </row>
    <row r="1112" spans="1:14" ht="15.75">
      <c r="A1112" s="23">
        <v>385</v>
      </c>
      <c r="B1112" s="363"/>
      <c r="C1112" s="294">
        <v>4202</v>
      </c>
      <c r="D1112" s="364" t="s">
        <v>246</v>
      </c>
      <c r="E1112" s="296">
        <f t="shared" si="266"/>
        <v>0</v>
      </c>
      <c r="F1112" s="158"/>
      <c r="G1112" s="159"/>
      <c r="H1112" s="1426"/>
      <c r="I1112" s="158"/>
      <c r="J1112" s="159"/>
      <c r="K1112" s="1426"/>
      <c r="L1112" s="296">
        <f t="shared" si="267"/>
        <v>0</v>
      </c>
      <c r="M1112" s="12">
        <f t="shared" si="264"/>
      </c>
      <c r="N1112" s="13"/>
    </row>
    <row r="1113" spans="1:14" ht="15.75">
      <c r="A1113" s="23">
        <v>390</v>
      </c>
      <c r="B1113" s="363"/>
      <c r="C1113" s="294">
        <v>4214</v>
      </c>
      <c r="D1113" s="364" t="s">
        <v>247</v>
      </c>
      <c r="E1113" s="296">
        <f t="shared" si="266"/>
        <v>0</v>
      </c>
      <c r="F1113" s="158"/>
      <c r="G1113" s="159"/>
      <c r="H1113" s="1426"/>
      <c r="I1113" s="158"/>
      <c r="J1113" s="159"/>
      <c r="K1113" s="1426"/>
      <c r="L1113" s="296">
        <f t="shared" si="267"/>
        <v>0</v>
      </c>
      <c r="M1113" s="12">
        <f t="shared" si="264"/>
      </c>
      <c r="N1113" s="13"/>
    </row>
    <row r="1114" spans="1:14" ht="15.75">
      <c r="A1114" s="23">
        <v>390</v>
      </c>
      <c r="B1114" s="363"/>
      <c r="C1114" s="294">
        <v>4217</v>
      </c>
      <c r="D1114" s="364" t="s">
        <v>248</v>
      </c>
      <c r="E1114" s="296">
        <f t="shared" si="266"/>
        <v>0</v>
      </c>
      <c r="F1114" s="158"/>
      <c r="G1114" s="159"/>
      <c r="H1114" s="1426"/>
      <c r="I1114" s="158"/>
      <c r="J1114" s="159"/>
      <c r="K1114" s="1426"/>
      <c r="L1114" s="296">
        <f t="shared" si="267"/>
        <v>0</v>
      </c>
      <c r="M1114" s="12">
        <f t="shared" si="264"/>
      </c>
      <c r="N1114" s="13"/>
    </row>
    <row r="1115" spans="1:14" ht="31.5">
      <c r="A1115" s="23">
        <v>395</v>
      </c>
      <c r="B1115" s="363"/>
      <c r="C1115" s="294">
        <v>4218</v>
      </c>
      <c r="D1115" s="295" t="s">
        <v>249</v>
      </c>
      <c r="E1115" s="296">
        <f t="shared" si="266"/>
        <v>0</v>
      </c>
      <c r="F1115" s="158"/>
      <c r="G1115" s="159"/>
      <c r="H1115" s="1426"/>
      <c r="I1115" s="158"/>
      <c r="J1115" s="159"/>
      <c r="K1115" s="1426"/>
      <c r="L1115" s="296">
        <f t="shared" si="267"/>
        <v>0</v>
      </c>
      <c r="M1115" s="12">
        <f t="shared" si="264"/>
      </c>
      <c r="N1115" s="13"/>
    </row>
    <row r="1116" spans="1:14" ht="15.75">
      <c r="A1116" s="18">
        <v>397</v>
      </c>
      <c r="B1116" s="363"/>
      <c r="C1116" s="286">
        <v>4219</v>
      </c>
      <c r="D1116" s="344" t="s">
        <v>250</v>
      </c>
      <c r="E1116" s="288">
        <f t="shared" si="266"/>
        <v>0</v>
      </c>
      <c r="F1116" s="173"/>
      <c r="G1116" s="174"/>
      <c r="H1116" s="1427"/>
      <c r="I1116" s="173"/>
      <c r="J1116" s="174"/>
      <c r="K1116" s="1427"/>
      <c r="L1116" s="288">
        <f t="shared" si="267"/>
        <v>0</v>
      </c>
      <c r="M1116" s="12">
        <f t="shared" si="264"/>
      </c>
      <c r="N1116" s="13"/>
    </row>
    <row r="1117" spans="1:14" ht="15.75">
      <c r="A1117" s="14">
        <v>398</v>
      </c>
      <c r="B1117" s="273">
        <v>4300</v>
      </c>
      <c r="C1117" s="1757" t="s">
        <v>1689</v>
      </c>
      <c r="D1117" s="1758"/>
      <c r="E1117" s="311">
        <f aca="true" t="shared" si="268" ref="E1117:L1117">SUM(E1118:E1120)</f>
        <v>0</v>
      </c>
      <c r="F1117" s="275">
        <f t="shared" si="268"/>
        <v>0</v>
      </c>
      <c r="G1117" s="276">
        <f t="shared" si="268"/>
        <v>0</v>
      </c>
      <c r="H1117" s="277">
        <f>SUM(H1118:H1120)</f>
        <v>0</v>
      </c>
      <c r="I1117" s="275">
        <f t="shared" si="268"/>
        <v>0</v>
      </c>
      <c r="J1117" s="276">
        <f t="shared" si="268"/>
        <v>0</v>
      </c>
      <c r="K1117" s="277">
        <f t="shared" si="268"/>
        <v>0</v>
      </c>
      <c r="L1117" s="311">
        <f t="shared" si="268"/>
        <v>0</v>
      </c>
      <c r="M1117" s="12">
        <f t="shared" si="264"/>
      </c>
      <c r="N1117" s="13"/>
    </row>
    <row r="1118" spans="1:14" ht="15.75">
      <c r="A1118" s="14">
        <v>399</v>
      </c>
      <c r="B1118" s="363"/>
      <c r="C1118" s="280">
        <v>4301</v>
      </c>
      <c r="D1118" s="312" t="s">
        <v>251</v>
      </c>
      <c r="E1118" s="282">
        <f aca="true" t="shared" si="269" ref="E1118:E1123">F1118+G1118+H1118</f>
        <v>0</v>
      </c>
      <c r="F1118" s="152"/>
      <c r="G1118" s="153"/>
      <c r="H1118" s="1421"/>
      <c r="I1118" s="152"/>
      <c r="J1118" s="153"/>
      <c r="K1118" s="1421"/>
      <c r="L1118" s="282">
        <f aca="true" t="shared" si="270" ref="L1118:L1123">I1118+J1118+K1118</f>
        <v>0</v>
      </c>
      <c r="M1118" s="12">
        <f t="shared" si="264"/>
      </c>
      <c r="N1118" s="13"/>
    </row>
    <row r="1119" spans="1:14" ht="15.75">
      <c r="A1119" s="14">
        <v>400</v>
      </c>
      <c r="B1119" s="363"/>
      <c r="C1119" s="294">
        <v>4302</v>
      </c>
      <c r="D1119" s="364" t="s">
        <v>252</v>
      </c>
      <c r="E1119" s="296">
        <f t="shared" si="269"/>
        <v>0</v>
      </c>
      <c r="F1119" s="158"/>
      <c r="G1119" s="159"/>
      <c r="H1119" s="1426"/>
      <c r="I1119" s="158"/>
      <c r="J1119" s="159"/>
      <c r="K1119" s="1426"/>
      <c r="L1119" s="296">
        <f t="shared" si="270"/>
        <v>0</v>
      </c>
      <c r="M1119" s="12">
        <f t="shared" si="264"/>
      </c>
      <c r="N1119" s="13"/>
    </row>
    <row r="1120" spans="1:14" ht="15.75">
      <c r="A1120" s="14">
        <v>401</v>
      </c>
      <c r="B1120" s="363"/>
      <c r="C1120" s="286">
        <v>4309</v>
      </c>
      <c r="D1120" s="302" t="s">
        <v>253</v>
      </c>
      <c r="E1120" s="288">
        <f t="shared" si="269"/>
        <v>0</v>
      </c>
      <c r="F1120" s="173"/>
      <c r="G1120" s="174"/>
      <c r="H1120" s="1427"/>
      <c r="I1120" s="173"/>
      <c r="J1120" s="174"/>
      <c r="K1120" s="1427"/>
      <c r="L1120" s="288">
        <f t="shared" si="270"/>
        <v>0</v>
      </c>
      <c r="M1120" s="12">
        <f t="shared" si="264"/>
      </c>
      <c r="N1120" s="13"/>
    </row>
    <row r="1121" spans="1:14" ht="15.75">
      <c r="A1121" s="14">
        <v>402</v>
      </c>
      <c r="B1121" s="273">
        <v>4400</v>
      </c>
      <c r="C1121" s="1757" t="s">
        <v>1686</v>
      </c>
      <c r="D1121" s="1758"/>
      <c r="E1121" s="311">
        <f t="shared" si="269"/>
        <v>0</v>
      </c>
      <c r="F1121" s="1428"/>
      <c r="G1121" s="1429"/>
      <c r="H1121" s="1430"/>
      <c r="I1121" s="1428"/>
      <c r="J1121" s="1429"/>
      <c r="K1121" s="1430"/>
      <c r="L1121" s="311">
        <f t="shared" si="270"/>
        <v>0</v>
      </c>
      <c r="M1121" s="12">
        <f t="shared" si="264"/>
      </c>
      <c r="N1121" s="13"/>
    </row>
    <row r="1122" spans="1:14" ht="15.75">
      <c r="A1122" s="40">
        <v>404</v>
      </c>
      <c r="B1122" s="273">
        <v>4500</v>
      </c>
      <c r="C1122" s="1757" t="s">
        <v>1687</v>
      </c>
      <c r="D1122" s="1758"/>
      <c r="E1122" s="311">
        <f t="shared" si="269"/>
        <v>0</v>
      </c>
      <c r="F1122" s="1428"/>
      <c r="G1122" s="1429"/>
      <c r="H1122" s="1430"/>
      <c r="I1122" s="1428"/>
      <c r="J1122" s="1429"/>
      <c r="K1122" s="1430"/>
      <c r="L1122" s="311">
        <f t="shared" si="270"/>
        <v>0</v>
      </c>
      <c r="M1122" s="12">
        <f t="shared" si="264"/>
      </c>
      <c r="N1122" s="13"/>
    </row>
    <row r="1123" spans="1:14" ht="15.75">
      <c r="A1123" s="40">
        <v>404</v>
      </c>
      <c r="B1123" s="273">
        <v>4600</v>
      </c>
      <c r="C1123" s="1761" t="s">
        <v>254</v>
      </c>
      <c r="D1123" s="1762"/>
      <c r="E1123" s="311">
        <f t="shared" si="269"/>
        <v>0</v>
      </c>
      <c r="F1123" s="1428"/>
      <c r="G1123" s="1429"/>
      <c r="H1123" s="1430"/>
      <c r="I1123" s="1428"/>
      <c r="J1123" s="1429"/>
      <c r="K1123" s="1430"/>
      <c r="L1123" s="311">
        <f t="shared" si="270"/>
        <v>0</v>
      </c>
      <c r="M1123" s="12">
        <f t="shared" si="264"/>
      </c>
      <c r="N1123" s="13"/>
    </row>
    <row r="1124" spans="1:14" ht="15.75">
      <c r="A1124" s="22">
        <v>440</v>
      </c>
      <c r="B1124" s="273">
        <v>4900</v>
      </c>
      <c r="C1124" s="1757" t="s">
        <v>280</v>
      </c>
      <c r="D1124" s="1758"/>
      <c r="E1124" s="311">
        <f aca="true" t="shared" si="271" ref="E1124:L1124">+E1125+E1126</f>
        <v>0</v>
      </c>
      <c r="F1124" s="275">
        <f t="shared" si="271"/>
        <v>0</v>
      </c>
      <c r="G1124" s="276">
        <f t="shared" si="271"/>
        <v>0</v>
      </c>
      <c r="H1124" s="277">
        <f>+H1125+H1126</f>
        <v>0</v>
      </c>
      <c r="I1124" s="275">
        <f t="shared" si="271"/>
        <v>0</v>
      </c>
      <c r="J1124" s="276">
        <f t="shared" si="271"/>
        <v>0</v>
      </c>
      <c r="K1124" s="277">
        <f t="shared" si="271"/>
        <v>0</v>
      </c>
      <c r="L1124" s="311">
        <f t="shared" si="271"/>
        <v>0</v>
      </c>
      <c r="M1124" s="12">
        <f t="shared" si="264"/>
      </c>
      <c r="N1124" s="13"/>
    </row>
    <row r="1125" spans="1:14" ht="15.75">
      <c r="A1125" s="22">
        <v>450</v>
      </c>
      <c r="B1125" s="363"/>
      <c r="C1125" s="280">
        <v>4901</v>
      </c>
      <c r="D1125" s="365" t="s">
        <v>281</v>
      </c>
      <c r="E1125" s="282">
        <f>F1125+G1125+H1125</f>
        <v>0</v>
      </c>
      <c r="F1125" s="152"/>
      <c r="G1125" s="153"/>
      <c r="H1125" s="1421"/>
      <c r="I1125" s="152"/>
      <c r="J1125" s="153"/>
      <c r="K1125" s="1421"/>
      <c r="L1125" s="282">
        <f>I1125+J1125+K1125</f>
        <v>0</v>
      </c>
      <c r="M1125" s="12">
        <f t="shared" si="264"/>
      </c>
      <c r="N1125" s="13"/>
    </row>
    <row r="1126" spans="1:14" ht="15.75">
      <c r="A1126" s="22">
        <v>495</v>
      </c>
      <c r="B1126" s="363"/>
      <c r="C1126" s="286">
        <v>4902</v>
      </c>
      <c r="D1126" s="302" t="s">
        <v>282</v>
      </c>
      <c r="E1126" s="288">
        <f>F1126+G1126+H1126</f>
        <v>0</v>
      </c>
      <c r="F1126" s="173"/>
      <c r="G1126" s="174"/>
      <c r="H1126" s="1427"/>
      <c r="I1126" s="173"/>
      <c r="J1126" s="174"/>
      <c r="K1126" s="1427"/>
      <c r="L1126" s="288">
        <f>I1126+J1126+K1126</f>
        <v>0</v>
      </c>
      <c r="M1126" s="12">
        <f t="shared" si="264"/>
      </c>
      <c r="N1126" s="13"/>
    </row>
    <row r="1127" spans="1:14" ht="15.75">
      <c r="A1127" s="23">
        <v>500</v>
      </c>
      <c r="B1127" s="366">
        <v>5100</v>
      </c>
      <c r="C1127" s="1755" t="s">
        <v>255</v>
      </c>
      <c r="D1127" s="1756"/>
      <c r="E1127" s="311">
        <f>F1127+G1127+H1127</f>
        <v>0</v>
      </c>
      <c r="F1127" s="1428"/>
      <c r="G1127" s="1429"/>
      <c r="H1127" s="1430"/>
      <c r="I1127" s="1428"/>
      <c r="J1127" s="1429"/>
      <c r="K1127" s="1430"/>
      <c r="L1127" s="311">
        <f>I1127+J1127+K1127</f>
        <v>0</v>
      </c>
      <c r="M1127" s="12">
        <f t="shared" si="264"/>
      </c>
      <c r="N1127" s="13"/>
    </row>
    <row r="1128" spans="1:14" ht="15.75">
      <c r="A1128" s="23">
        <v>505</v>
      </c>
      <c r="B1128" s="366">
        <v>5200</v>
      </c>
      <c r="C1128" s="1755" t="s">
        <v>256</v>
      </c>
      <c r="D1128" s="1756"/>
      <c r="E1128" s="311">
        <f aca="true" t="shared" si="272" ref="E1128:L1128">SUM(E1129:E1135)</f>
        <v>0</v>
      </c>
      <c r="F1128" s="275">
        <f t="shared" si="272"/>
        <v>0</v>
      </c>
      <c r="G1128" s="276">
        <f t="shared" si="272"/>
        <v>0</v>
      </c>
      <c r="H1128" s="277">
        <f>SUM(H1129:H1135)</f>
        <v>0</v>
      </c>
      <c r="I1128" s="275">
        <f t="shared" si="272"/>
        <v>0</v>
      </c>
      <c r="J1128" s="276">
        <f t="shared" si="272"/>
        <v>0</v>
      </c>
      <c r="K1128" s="277">
        <f t="shared" si="272"/>
        <v>0</v>
      </c>
      <c r="L1128" s="311">
        <f t="shared" si="272"/>
        <v>0</v>
      </c>
      <c r="M1128" s="12">
        <f t="shared" si="264"/>
      </c>
      <c r="N1128" s="13"/>
    </row>
    <row r="1129" spans="1:14" ht="15.75">
      <c r="A1129" s="23">
        <v>510</v>
      </c>
      <c r="B1129" s="367"/>
      <c r="C1129" s="368">
        <v>5201</v>
      </c>
      <c r="D1129" s="369" t="s">
        <v>257</v>
      </c>
      <c r="E1129" s="282">
        <f aca="true" t="shared" si="273" ref="E1129:E1135">F1129+G1129+H1129</f>
        <v>0</v>
      </c>
      <c r="F1129" s="152"/>
      <c r="G1129" s="153"/>
      <c r="H1129" s="1421"/>
      <c r="I1129" s="152"/>
      <c r="J1129" s="153"/>
      <c r="K1129" s="1421"/>
      <c r="L1129" s="282">
        <f aca="true" t="shared" si="274" ref="L1129:L1135">I1129+J1129+K1129</f>
        <v>0</v>
      </c>
      <c r="M1129" s="12">
        <f t="shared" si="264"/>
      </c>
      <c r="N1129" s="13"/>
    </row>
    <row r="1130" spans="1:14" ht="15.75">
      <c r="A1130" s="23">
        <v>515</v>
      </c>
      <c r="B1130" s="367"/>
      <c r="C1130" s="370">
        <v>5202</v>
      </c>
      <c r="D1130" s="371" t="s">
        <v>258</v>
      </c>
      <c r="E1130" s="296">
        <f t="shared" si="273"/>
        <v>0</v>
      </c>
      <c r="F1130" s="158"/>
      <c r="G1130" s="159"/>
      <c r="H1130" s="1426"/>
      <c r="I1130" s="158"/>
      <c r="J1130" s="159"/>
      <c r="K1130" s="1426"/>
      <c r="L1130" s="296">
        <f t="shared" si="274"/>
        <v>0</v>
      </c>
      <c r="M1130" s="12">
        <f t="shared" si="264"/>
      </c>
      <c r="N1130" s="13"/>
    </row>
    <row r="1131" spans="1:14" ht="15.75">
      <c r="A1131" s="23">
        <v>520</v>
      </c>
      <c r="B1131" s="367"/>
      <c r="C1131" s="370">
        <v>5203</v>
      </c>
      <c r="D1131" s="371" t="s">
        <v>637</v>
      </c>
      <c r="E1131" s="296">
        <f t="shared" si="273"/>
        <v>0</v>
      </c>
      <c r="F1131" s="158"/>
      <c r="G1131" s="159"/>
      <c r="H1131" s="1426"/>
      <c r="I1131" s="158"/>
      <c r="J1131" s="159"/>
      <c r="K1131" s="1426"/>
      <c r="L1131" s="296">
        <f t="shared" si="274"/>
        <v>0</v>
      </c>
      <c r="M1131" s="12">
        <f t="shared" si="264"/>
      </c>
      <c r="N1131" s="13"/>
    </row>
    <row r="1132" spans="1:14" ht="15.75">
      <c r="A1132" s="23">
        <v>525</v>
      </c>
      <c r="B1132" s="367"/>
      <c r="C1132" s="370">
        <v>5204</v>
      </c>
      <c r="D1132" s="371" t="s">
        <v>638</v>
      </c>
      <c r="E1132" s="296">
        <f t="shared" si="273"/>
        <v>0</v>
      </c>
      <c r="F1132" s="158"/>
      <c r="G1132" s="159"/>
      <c r="H1132" s="1426"/>
      <c r="I1132" s="158"/>
      <c r="J1132" s="159"/>
      <c r="K1132" s="1426"/>
      <c r="L1132" s="296">
        <f t="shared" si="274"/>
        <v>0</v>
      </c>
      <c r="M1132" s="12">
        <f t="shared" si="264"/>
      </c>
      <c r="N1132" s="13"/>
    </row>
    <row r="1133" spans="1:14" ht="15.75">
      <c r="A1133" s="22">
        <v>635</v>
      </c>
      <c r="B1133" s="367"/>
      <c r="C1133" s="370">
        <v>5205</v>
      </c>
      <c r="D1133" s="371" t="s">
        <v>639</v>
      </c>
      <c r="E1133" s="296">
        <f t="shared" si="273"/>
        <v>0</v>
      </c>
      <c r="F1133" s="158"/>
      <c r="G1133" s="159"/>
      <c r="H1133" s="1426"/>
      <c r="I1133" s="158"/>
      <c r="J1133" s="159"/>
      <c r="K1133" s="1426"/>
      <c r="L1133" s="296">
        <f t="shared" si="274"/>
        <v>0</v>
      </c>
      <c r="M1133" s="12">
        <f t="shared" si="264"/>
      </c>
      <c r="N1133" s="13"/>
    </row>
    <row r="1134" spans="1:14" ht="15.75">
      <c r="A1134" s="23">
        <v>640</v>
      </c>
      <c r="B1134" s="367"/>
      <c r="C1134" s="370">
        <v>5206</v>
      </c>
      <c r="D1134" s="371" t="s">
        <v>640</v>
      </c>
      <c r="E1134" s="296">
        <f t="shared" si="273"/>
        <v>0</v>
      </c>
      <c r="F1134" s="158"/>
      <c r="G1134" s="159"/>
      <c r="H1134" s="1426"/>
      <c r="I1134" s="158"/>
      <c r="J1134" s="159"/>
      <c r="K1134" s="1426"/>
      <c r="L1134" s="296">
        <f t="shared" si="274"/>
        <v>0</v>
      </c>
      <c r="M1134" s="12">
        <f t="shared" si="264"/>
      </c>
      <c r="N1134" s="13"/>
    </row>
    <row r="1135" spans="1:14" ht="15.75">
      <c r="A1135" s="23">
        <v>645</v>
      </c>
      <c r="B1135" s="367"/>
      <c r="C1135" s="372">
        <v>5219</v>
      </c>
      <c r="D1135" s="373" t="s">
        <v>641</v>
      </c>
      <c r="E1135" s="288">
        <f t="shared" si="273"/>
        <v>0</v>
      </c>
      <c r="F1135" s="173"/>
      <c r="G1135" s="174"/>
      <c r="H1135" s="1427"/>
      <c r="I1135" s="173"/>
      <c r="J1135" s="174"/>
      <c r="K1135" s="1427"/>
      <c r="L1135" s="288">
        <f t="shared" si="274"/>
        <v>0</v>
      </c>
      <c r="M1135" s="12">
        <f t="shared" si="264"/>
      </c>
      <c r="N1135" s="13"/>
    </row>
    <row r="1136" spans="1:14" ht="15.75">
      <c r="A1136" s="23">
        <v>650</v>
      </c>
      <c r="B1136" s="366">
        <v>5300</v>
      </c>
      <c r="C1136" s="1755" t="s">
        <v>642</v>
      </c>
      <c r="D1136" s="1756"/>
      <c r="E1136" s="311">
        <f aca="true" t="shared" si="275" ref="E1136:L1136">SUM(E1137:E1138)</f>
        <v>0</v>
      </c>
      <c r="F1136" s="275">
        <f t="shared" si="275"/>
        <v>0</v>
      </c>
      <c r="G1136" s="276">
        <f t="shared" si="275"/>
        <v>0</v>
      </c>
      <c r="H1136" s="277">
        <f>SUM(H1137:H1138)</f>
        <v>0</v>
      </c>
      <c r="I1136" s="275">
        <f t="shared" si="275"/>
        <v>0</v>
      </c>
      <c r="J1136" s="276">
        <f t="shared" si="275"/>
        <v>0</v>
      </c>
      <c r="K1136" s="277">
        <f t="shared" si="275"/>
        <v>0</v>
      </c>
      <c r="L1136" s="311">
        <f t="shared" si="275"/>
        <v>0</v>
      </c>
      <c r="M1136" s="12">
        <f t="shared" si="264"/>
      </c>
      <c r="N1136" s="13"/>
    </row>
    <row r="1137" spans="1:14" ht="15.75">
      <c r="A1137" s="22">
        <v>655</v>
      </c>
      <c r="B1137" s="367"/>
      <c r="C1137" s="368">
        <v>5301</v>
      </c>
      <c r="D1137" s="369" t="s">
        <v>314</v>
      </c>
      <c r="E1137" s="282">
        <f>F1137+G1137+H1137</f>
        <v>0</v>
      </c>
      <c r="F1137" s="152"/>
      <c r="G1137" s="153"/>
      <c r="H1137" s="1421"/>
      <c r="I1137" s="152"/>
      <c r="J1137" s="153"/>
      <c r="K1137" s="1421"/>
      <c r="L1137" s="282">
        <f>I1137+J1137+K1137</f>
        <v>0</v>
      </c>
      <c r="M1137" s="12">
        <f t="shared" si="264"/>
      </c>
      <c r="N1137" s="13"/>
    </row>
    <row r="1138" spans="1:14" ht="15.75">
      <c r="A1138" s="22">
        <v>665</v>
      </c>
      <c r="B1138" s="367"/>
      <c r="C1138" s="372">
        <v>5309</v>
      </c>
      <c r="D1138" s="373" t="s">
        <v>643</v>
      </c>
      <c r="E1138" s="288">
        <f>F1138+G1138+H1138</f>
        <v>0</v>
      </c>
      <c r="F1138" s="173"/>
      <c r="G1138" s="174"/>
      <c r="H1138" s="1427"/>
      <c r="I1138" s="173"/>
      <c r="J1138" s="174"/>
      <c r="K1138" s="1427"/>
      <c r="L1138" s="288">
        <f>I1138+J1138+K1138</f>
        <v>0</v>
      </c>
      <c r="M1138" s="12">
        <f t="shared" si="264"/>
      </c>
      <c r="N1138" s="13"/>
    </row>
    <row r="1139" spans="1:14" ht="15.75">
      <c r="A1139" s="22">
        <v>675</v>
      </c>
      <c r="B1139" s="366">
        <v>5400</v>
      </c>
      <c r="C1139" s="1755" t="s">
        <v>702</v>
      </c>
      <c r="D1139" s="1756"/>
      <c r="E1139" s="311">
        <f>F1139+G1139+H1139</f>
        <v>0</v>
      </c>
      <c r="F1139" s="1428"/>
      <c r="G1139" s="1429"/>
      <c r="H1139" s="1430"/>
      <c r="I1139" s="1428"/>
      <c r="J1139" s="1429"/>
      <c r="K1139" s="1430"/>
      <c r="L1139" s="311">
        <f>I1139+J1139+K1139</f>
        <v>0</v>
      </c>
      <c r="M1139" s="12">
        <f t="shared" si="264"/>
      </c>
      <c r="N1139" s="13"/>
    </row>
    <row r="1140" spans="1:14" ht="15.75">
      <c r="A1140" s="22">
        <v>685</v>
      </c>
      <c r="B1140" s="273">
        <v>5500</v>
      </c>
      <c r="C1140" s="1757" t="s">
        <v>703</v>
      </c>
      <c r="D1140" s="1758"/>
      <c r="E1140" s="311">
        <f aca="true" t="shared" si="276" ref="E1140:L1140">SUM(E1141:E1144)</f>
        <v>0</v>
      </c>
      <c r="F1140" s="275">
        <f t="shared" si="276"/>
        <v>0</v>
      </c>
      <c r="G1140" s="276">
        <f t="shared" si="276"/>
        <v>0</v>
      </c>
      <c r="H1140" s="277">
        <f>SUM(H1141:H1144)</f>
        <v>0</v>
      </c>
      <c r="I1140" s="275">
        <f t="shared" si="276"/>
        <v>0</v>
      </c>
      <c r="J1140" s="276">
        <f t="shared" si="276"/>
        <v>0</v>
      </c>
      <c r="K1140" s="277">
        <f t="shared" si="276"/>
        <v>0</v>
      </c>
      <c r="L1140" s="311">
        <f t="shared" si="276"/>
        <v>0</v>
      </c>
      <c r="M1140" s="12">
        <f t="shared" si="264"/>
      </c>
      <c r="N1140" s="13"/>
    </row>
    <row r="1141" spans="1:14" ht="15.75">
      <c r="A1141" s="23">
        <v>690</v>
      </c>
      <c r="B1141" s="363"/>
      <c r="C1141" s="280">
        <v>5501</v>
      </c>
      <c r="D1141" s="312" t="s">
        <v>704</v>
      </c>
      <c r="E1141" s="282">
        <f>F1141+G1141+H1141</f>
        <v>0</v>
      </c>
      <c r="F1141" s="152"/>
      <c r="G1141" s="153"/>
      <c r="H1141" s="1421"/>
      <c r="I1141" s="152"/>
      <c r="J1141" s="153"/>
      <c r="K1141" s="1421"/>
      <c r="L1141" s="282">
        <f>I1141+J1141+K1141</f>
        <v>0</v>
      </c>
      <c r="M1141" s="12">
        <f t="shared" si="264"/>
      </c>
      <c r="N1141" s="13"/>
    </row>
    <row r="1142" spans="1:14" ht="15.75">
      <c r="A1142" s="23">
        <v>695</v>
      </c>
      <c r="B1142" s="363"/>
      <c r="C1142" s="294">
        <v>5502</v>
      </c>
      <c r="D1142" s="295" t="s">
        <v>705</v>
      </c>
      <c r="E1142" s="296">
        <f>F1142+G1142+H1142</f>
        <v>0</v>
      </c>
      <c r="F1142" s="158"/>
      <c r="G1142" s="159"/>
      <c r="H1142" s="1426"/>
      <c r="I1142" s="158"/>
      <c r="J1142" s="159"/>
      <c r="K1142" s="1426"/>
      <c r="L1142" s="296">
        <f>I1142+J1142+K1142</f>
        <v>0</v>
      </c>
      <c r="M1142" s="12">
        <f t="shared" si="264"/>
      </c>
      <c r="N1142" s="13"/>
    </row>
    <row r="1143" spans="1:14" ht="15.75">
      <c r="A1143" s="22">
        <v>700</v>
      </c>
      <c r="B1143" s="363"/>
      <c r="C1143" s="294">
        <v>5503</v>
      </c>
      <c r="D1143" s="364" t="s">
        <v>706</v>
      </c>
      <c r="E1143" s="296">
        <f>F1143+G1143+H1143</f>
        <v>0</v>
      </c>
      <c r="F1143" s="158"/>
      <c r="G1143" s="159"/>
      <c r="H1143" s="1426"/>
      <c r="I1143" s="158"/>
      <c r="J1143" s="159"/>
      <c r="K1143" s="1426"/>
      <c r="L1143" s="296">
        <f>I1143+J1143+K1143</f>
        <v>0</v>
      </c>
      <c r="M1143" s="12">
        <f t="shared" si="264"/>
      </c>
      <c r="N1143" s="13"/>
    </row>
    <row r="1144" spans="1:14" ht="15.75">
      <c r="A1144" s="22">
        <v>710</v>
      </c>
      <c r="B1144" s="363"/>
      <c r="C1144" s="286">
        <v>5504</v>
      </c>
      <c r="D1144" s="340" t="s">
        <v>707</v>
      </c>
      <c r="E1144" s="288">
        <f>F1144+G1144+H1144</f>
        <v>0</v>
      </c>
      <c r="F1144" s="173"/>
      <c r="G1144" s="174"/>
      <c r="H1144" s="1427"/>
      <c r="I1144" s="173"/>
      <c r="J1144" s="174"/>
      <c r="K1144" s="1427"/>
      <c r="L1144" s="288">
        <f>I1144+J1144+K1144</f>
        <v>0</v>
      </c>
      <c r="M1144" s="12">
        <f t="shared" si="264"/>
      </c>
      <c r="N1144" s="13"/>
    </row>
    <row r="1145" spans="1:14" ht="15.75">
      <c r="A1145" s="23">
        <v>715</v>
      </c>
      <c r="B1145" s="366">
        <v>5700</v>
      </c>
      <c r="C1145" s="1759" t="s">
        <v>933</v>
      </c>
      <c r="D1145" s="1760"/>
      <c r="E1145" s="311">
        <f aca="true" t="shared" si="277" ref="E1145:L1145">SUM(E1146:E1148)</f>
        <v>0</v>
      </c>
      <c r="F1145" s="275">
        <f t="shared" si="277"/>
        <v>0</v>
      </c>
      <c r="G1145" s="276">
        <f t="shared" si="277"/>
        <v>0</v>
      </c>
      <c r="H1145" s="277">
        <f>SUM(H1146:H1148)</f>
        <v>0</v>
      </c>
      <c r="I1145" s="275">
        <f t="shared" si="277"/>
        <v>0</v>
      </c>
      <c r="J1145" s="276">
        <f t="shared" si="277"/>
        <v>0</v>
      </c>
      <c r="K1145" s="277">
        <f t="shared" si="277"/>
        <v>0</v>
      </c>
      <c r="L1145" s="311">
        <f t="shared" si="277"/>
        <v>0</v>
      </c>
      <c r="M1145" s="12">
        <f t="shared" si="264"/>
      </c>
      <c r="N1145" s="13"/>
    </row>
    <row r="1146" spans="1:14" ht="15.75">
      <c r="A1146" s="23">
        <v>720</v>
      </c>
      <c r="B1146" s="367"/>
      <c r="C1146" s="368">
        <v>5701</v>
      </c>
      <c r="D1146" s="369" t="s">
        <v>708</v>
      </c>
      <c r="E1146" s="282">
        <f>F1146+G1146+H1146</f>
        <v>0</v>
      </c>
      <c r="F1146" s="152"/>
      <c r="G1146" s="153"/>
      <c r="H1146" s="1421"/>
      <c r="I1146" s="152"/>
      <c r="J1146" s="153"/>
      <c r="K1146" s="1421"/>
      <c r="L1146" s="282">
        <f>I1146+J1146+K1146</f>
        <v>0</v>
      </c>
      <c r="M1146" s="12">
        <f t="shared" si="264"/>
      </c>
      <c r="N1146" s="13"/>
    </row>
    <row r="1147" spans="1:14" ht="15.75">
      <c r="A1147" s="23">
        <v>725</v>
      </c>
      <c r="B1147" s="367"/>
      <c r="C1147" s="374">
        <v>5702</v>
      </c>
      <c r="D1147" s="375" t="s">
        <v>709</v>
      </c>
      <c r="E1147" s="315">
        <f>F1147+G1147+H1147</f>
        <v>0</v>
      </c>
      <c r="F1147" s="164"/>
      <c r="G1147" s="165"/>
      <c r="H1147" s="1422"/>
      <c r="I1147" s="164"/>
      <c r="J1147" s="165"/>
      <c r="K1147" s="1422"/>
      <c r="L1147" s="315">
        <f>I1147+J1147+K1147</f>
        <v>0</v>
      </c>
      <c r="M1147" s="12">
        <f t="shared" si="264"/>
      </c>
      <c r="N1147" s="13"/>
    </row>
    <row r="1148" spans="1:14" ht="15.75">
      <c r="A1148" s="23">
        <v>730</v>
      </c>
      <c r="B1148" s="293"/>
      <c r="C1148" s="376">
        <v>4071</v>
      </c>
      <c r="D1148" s="377" t="s">
        <v>710</v>
      </c>
      <c r="E1148" s="378">
        <f>F1148+G1148+H1148</f>
        <v>0</v>
      </c>
      <c r="F1148" s="1423"/>
      <c r="G1148" s="1424"/>
      <c r="H1148" s="1425"/>
      <c r="I1148" s="1423"/>
      <c r="J1148" s="1424"/>
      <c r="K1148" s="1425"/>
      <c r="L1148" s="378">
        <f>I1148+J1148+K1148</f>
        <v>0</v>
      </c>
      <c r="M1148" s="12">
        <f t="shared" si="264"/>
      </c>
      <c r="N1148" s="13"/>
    </row>
    <row r="1149" spans="1:14" ht="15.75">
      <c r="A1149" s="23">
        <v>735</v>
      </c>
      <c r="B1149" s="583"/>
      <c r="C1149" s="1753" t="s">
        <v>711</v>
      </c>
      <c r="D1149" s="1754"/>
      <c r="E1149" s="1444"/>
      <c r="F1149" s="1444"/>
      <c r="G1149" s="1444"/>
      <c r="H1149" s="1444"/>
      <c r="I1149" s="1444"/>
      <c r="J1149" s="1444"/>
      <c r="K1149" s="1444"/>
      <c r="L1149" s="1445"/>
      <c r="M1149" s="12">
        <f t="shared" si="264"/>
      </c>
      <c r="N1149" s="13"/>
    </row>
    <row r="1150" spans="1:14" ht="15.75">
      <c r="A1150" s="23">
        <v>740</v>
      </c>
      <c r="B1150" s="382">
        <v>98</v>
      </c>
      <c r="C1150" s="1753" t="s">
        <v>711</v>
      </c>
      <c r="D1150" s="1754"/>
      <c r="E1150" s="383">
        <f>F1150+G1150+H1150</f>
        <v>0</v>
      </c>
      <c r="F1150" s="1435"/>
      <c r="G1150" s="1436"/>
      <c r="H1150" s="1437"/>
      <c r="I1150" s="1467">
        <v>0</v>
      </c>
      <c r="J1150" s="1468">
        <v>0</v>
      </c>
      <c r="K1150" s="1469">
        <v>0</v>
      </c>
      <c r="L1150" s="383">
        <f>I1150+J1150+K1150</f>
        <v>0</v>
      </c>
      <c r="M1150" s="12">
        <f t="shared" si="264"/>
      </c>
      <c r="N1150" s="13"/>
    </row>
    <row r="1151" spans="1:14" ht="15.75">
      <c r="A1151" s="23">
        <v>745</v>
      </c>
      <c r="B1151" s="1439"/>
      <c r="C1151" s="1440"/>
      <c r="D1151" s="1441"/>
      <c r="E1151" s="270"/>
      <c r="F1151" s="270"/>
      <c r="G1151" s="270"/>
      <c r="H1151" s="270"/>
      <c r="I1151" s="270"/>
      <c r="J1151" s="270"/>
      <c r="K1151" s="270"/>
      <c r="L1151" s="271"/>
      <c r="M1151" s="12">
        <f t="shared" si="264"/>
      </c>
      <c r="N1151" s="13"/>
    </row>
    <row r="1152" spans="1:14" ht="15.75">
      <c r="A1152" s="22">
        <v>750</v>
      </c>
      <c r="B1152" s="1442"/>
      <c r="C1152" s="111"/>
      <c r="D1152" s="1443"/>
      <c r="E1152" s="219"/>
      <c r="F1152" s="219"/>
      <c r="G1152" s="219"/>
      <c r="H1152" s="219"/>
      <c r="I1152" s="219"/>
      <c r="J1152" s="219"/>
      <c r="K1152" s="219"/>
      <c r="L1152" s="390"/>
      <c r="M1152" s="12">
        <f t="shared" si="264"/>
      </c>
      <c r="N1152" s="13"/>
    </row>
    <row r="1153" spans="1:14" ht="15.75">
      <c r="A1153" s="23">
        <v>755</v>
      </c>
      <c r="B1153" s="1442"/>
      <c r="C1153" s="111"/>
      <c r="D1153" s="1443"/>
      <c r="E1153" s="219"/>
      <c r="F1153" s="219"/>
      <c r="G1153" s="219"/>
      <c r="H1153" s="219"/>
      <c r="I1153" s="219"/>
      <c r="J1153" s="219"/>
      <c r="K1153" s="219"/>
      <c r="L1153" s="390"/>
      <c r="M1153" s="12">
        <f t="shared" si="264"/>
      </c>
      <c r="N1153" s="13"/>
    </row>
    <row r="1154" spans="1:14" ht="16.5" thickBot="1">
      <c r="A1154" s="23">
        <v>760</v>
      </c>
      <c r="B1154" s="1470"/>
      <c r="C1154" s="394" t="s">
        <v>758</v>
      </c>
      <c r="D1154" s="1438">
        <f>+B1154</f>
        <v>0</v>
      </c>
      <c r="E1154" s="396">
        <f aca="true" t="shared" si="278" ref="E1154:L1154">SUM(E1038,E1041,E1047,E1055,E1056,E1074,E1078,E1084,E1087,E1088,E1089,E1090,E1091,E1100,E1107,E1108,E1109,E1110,E1117,E1121,E1122,E1123,E1124,E1127,E1128,E1136,E1139,E1140,E1145)+E1150</f>
        <v>53429</v>
      </c>
      <c r="F1154" s="397">
        <f t="shared" si="278"/>
        <v>0</v>
      </c>
      <c r="G1154" s="398">
        <f t="shared" si="278"/>
        <v>53429</v>
      </c>
      <c r="H1154" s="399">
        <f>SUM(H1038,H1041,H1047,H1055,H1056,H1074,H1078,H1084,H1087,H1088,H1089,H1090,H1091,H1100,H1107,H1108,H1109,H1110,H1117,H1121,H1122,H1123,H1124,H1127,H1128,H1136,H1139,H1140,H1145)+H1150</f>
        <v>0</v>
      </c>
      <c r="I1154" s="397">
        <f t="shared" si="278"/>
        <v>0</v>
      </c>
      <c r="J1154" s="398">
        <f t="shared" si="278"/>
        <v>126159</v>
      </c>
      <c r="K1154" s="399">
        <f t="shared" si="278"/>
        <v>0</v>
      </c>
      <c r="L1154" s="396">
        <f t="shared" si="278"/>
        <v>126159</v>
      </c>
      <c r="M1154" s="12">
        <f>(IF($E1154&lt;&gt;0,$M$2,IF($L1154&lt;&gt;0,$M$2,"")))</f>
        <v>1</v>
      </c>
      <c r="N1154" s="73" t="str">
        <f>LEFT(C1035,1)</f>
        <v>5</v>
      </c>
    </row>
    <row r="1155" spans="1:13" ht="16.5" thickTop="1">
      <c r="A1155" s="22">
        <v>765</v>
      </c>
      <c r="B1155" s="79" t="s">
        <v>124</v>
      </c>
      <c r="C1155" s="1"/>
      <c r="L1155" s="6"/>
      <c r="M1155" s="7">
        <f>(IF($E1154&lt;&gt;0,$M$2,IF($L1154&lt;&gt;0,$M$2,"")))</f>
        <v>1</v>
      </c>
    </row>
    <row r="1156" spans="1:13" ht="15.75">
      <c r="A1156" s="22">
        <v>775</v>
      </c>
      <c r="B1156" s="1369"/>
      <c r="C1156" s="1369"/>
      <c r="D1156" s="1370"/>
      <c r="E1156" s="1369"/>
      <c r="F1156" s="1369"/>
      <c r="G1156" s="1369"/>
      <c r="H1156" s="1369"/>
      <c r="I1156" s="1369"/>
      <c r="J1156" s="1369"/>
      <c r="K1156" s="1369"/>
      <c r="L1156" s="1371"/>
      <c r="M1156" s="7">
        <f>(IF($E1154&lt;&gt;0,$M$2,IF($L1154&lt;&gt;0,$M$2,"")))</f>
        <v>1</v>
      </c>
    </row>
    <row r="1157" spans="1:14" ht="18.75">
      <c r="A1157" s="23">
        <v>780</v>
      </c>
      <c r="B1157" s="65"/>
      <c r="C1157" s="65"/>
      <c r="D1157" s="65"/>
      <c r="E1157" s="65"/>
      <c r="F1157" s="65"/>
      <c r="G1157" s="65"/>
      <c r="H1157" s="65"/>
      <c r="I1157" s="65"/>
      <c r="J1157" s="65"/>
      <c r="K1157" s="65"/>
      <c r="L1157" s="77"/>
      <c r="M1157" s="74">
        <f>(IF(E1152&lt;&gt;0,$G$2,IF(L1152&lt;&gt;0,$G$2,"")))</f>
      </c>
      <c r="N1157" s="65"/>
    </row>
    <row r="1158" spans="1:14" ht="18.75">
      <c r="A1158" s="23">
        <v>785</v>
      </c>
      <c r="B1158" s="65"/>
      <c r="C1158" s="65"/>
      <c r="D1158" s="65"/>
      <c r="E1158" s="65"/>
      <c r="F1158" s="65"/>
      <c r="G1158" s="65"/>
      <c r="H1158" s="65"/>
      <c r="I1158" s="65"/>
      <c r="J1158" s="65"/>
      <c r="K1158" s="65"/>
      <c r="L1158" s="77"/>
      <c r="M1158" s="74">
        <f>(IF(E1153&lt;&gt;0,$G$2,IF(L1153&lt;&gt;0,$G$2,"")))</f>
      </c>
      <c r="N1158" s="65"/>
    </row>
    <row r="1159" ht="15.75">
      <c r="A1159" s="23">
        <v>790</v>
      </c>
    </row>
    <row r="1160" ht="15.75">
      <c r="A1160" s="23">
        <v>795</v>
      </c>
    </row>
    <row r="1161" ht="15.75">
      <c r="A1161" s="22">
        <v>805</v>
      </c>
    </row>
    <row r="1162" ht="15.75">
      <c r="A1162" s="23">
        <v>810</v>
      </c>
    </row>
    <row r="1163" ht="15.75">
      <c r="A1163" s="23">
        <v>815</v>
      </c>
    </row>
    <row r="1164" ht="15.75">
      <c r="A1164" s="28">
        <v>525</v>
      </c>
    </row>
    <row r="1165" ht="15.75">
      <c r="A1165" s="22">
        <v>820</v>
      </c>
    </row>
    <row r="1166" ht="15.75">
      <c r="A1166" s="23">
        <v>821</v>
      </c>
    </row>
    <row r="1167" ht="15.75">
      <c r="A1167" s="23">
        <v>822</v>
      </c>
    </row>
    <row r="1168" ht="15.75">
      <c r="A1168" s="23">
        <v>823</v>
      </c>
    </row>
    <row r="1169" ht="15.75">
      <c r="A1169" s="23">
        <v>825</v>
      </c>
    </row>
    <row r="1170" ht="15.75">
      <c r="A1170" s="23"/>
    </row>
    <row r="1171" ht="15.75">
      <c r="A1171" s="23"/>
    </row>
    <row r="1172" ht="15.75">
      <c r="A1172" s="23"/>
    </row>
    <row r="1173" ht="15.75">
      <c r="A1173" s="23"/>
    </row>
    <row r="1174" ht="15.75">
      <c r="A1174" s="23"/>
    </row>
    <row r="1175" ht="15.75">
      <c r="A1175" s="23"/>
    </row>
    <row r="1176" ht="15.75">
      <c r="A1176" s="23"/>
    </row>
    <row r="1177" ht="15.75">
      <c r="A1177" s="23"/>
    </row>
    <row r="1178" ht="15.75">
      <c r="A1178" s="23"/>
    </row>
    <row r="1179" ht="15.75">
      <c r="A1179" s="23"/>
    </row>
    <row r="1180" ht="15.75">
      <c r="A1180" s="23"/>
    </row>
    <row r="1181" ht="15.75">
      <c r="A1181" s="23"/>
    </row>
    <row r="1182" ht="15.75">
      <c r="A1182" s="23"/>
    </row>
    <row r="1183" ht="15.75">
      <c r="A1183" s="23"/>
    </row>
    <row r="1184" ht="15.75">
      <c r="A1184" s="25"/>
    </row>
    <row r="1185" ht="15.75">
      <c r="A1185" s="25">
        <v>905</v>
      </c>
    </row>
    <row r="1186" ht="15.75">
      <c r="A1186" s="25">
        <v>906</v>
      </c>
    </row>
    <row r="1187" ht="15.75">
      <c r="A1187" s="25">
        <v>907</v>
      </c>
    </row>
    <row r="1188" ht="15.75">
      <c r="A1188" s="25">
        <v>910</v>
      </c>
    </row>
    <row r="1189" ht="15.75">
      <c r="A1189" s="25">
        <v>911</v>
      </c>
    </row>
  </sheetData>
  <sheetProtection password="81B0" sheet="1" objects="1" scenarios="1"/>
  <mergeCells count="247"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693:D693"/>
    <mergeCell ref="C694:D694"/>
    <mergeCell ref="C695:D695"/>
    <mergeCell ref="C696:D696"/>
    <mergeCell ref="C703:D703"/>
    <mergeCell ref="C707:D707"/>
    <mergeCell ref="C708:D708"/>
    <mergeCell ref="C709:D709"/>
    <mergeCell ref="C710:D710"/>
    <mergeCell ref="C713:D713"/>
    <mergeCell ref="C714:D714"/>
    <mergeCell ref="C722:D722"/>
    <mergeCell ref="C725:D725"/>
    <mergeCell ref="C726:D726"/>
    <mergeCell ref="C731:D731"/>
    <mergeCell ref="C735:D735"/>
    <mergeCell ref="C736:D736"/>
    <mergeCell ref="B746:D746"/>
    <mergeCell ref="B748:D748"/>
    <mergeCell ref="B751:D751"/>
    <mergeCell ref="E755:H755"/>
    <mergeCell ref="I755:L755"/>
    <mergeCell ref="C762:D762"/>
    <mergeCell ref="C765:D765"/>
    <mergeCell ref="C771:D771"/>
    <mergeCell ref="C779:D779"/>
    <mergeCell ref="C780:D780"/>
    <mergeCell ref="C798:D798"/>
    <mergeCell ref="C802:D802"/>
    <mergeCell ref="C808:D808"/>
    <mergeCell ref="C811:D811"/>
    <mergeCell ref="C812:D812"/>
    <mergeCell ref="C813:D813"/>
    <mergeCell ref="C814:D814"/>
    <mergeCell ref="C815:D815"/>
    <mergeCell ref="C831:D831"/>
    <mergeCell ref="C832:D832"/>
    <mergeCell ref="C833:D833"/>
    <mergeCell ref="C834:D834"/>
    <mergeCell ref="C841:D841"/>
    <mergeCell ref="C845:D845"/>
    <mergeCell ref="C846:D846"/>
    <mergeCell ref="C847:D847"/>
    <mergeCell ref="C848:D848"/>
    <mergeCell ref="C851:D851"/>
    <mergeCell ref="C852:D852"/>
    <mergeCell ref="C860:D860"/>
    <mergeCell ref="C863:D863"/>
    <mergeCell ref="C864:D864"/>
    <mergeCell ref="C869:D869"/>
    <mergeCell ref="C873:D873"/>
    <mergeCell ref="C874:D874"/>
    <mergeCell ref="B884:D884"/>
    <mergeCell ref="B886:D886"/>
    <mergeCell ref="B889:D889"/>
    <mergeCell ref="E893:H893"/>
    <mergeCell ref="I893:L893"/>
    <mergeCell ref="C900:D900"/>
    <mergeCell ref="C903:D903"/>
    <mergeCell ref="C909:D909"/>
    <mergeCell ref="C917:D917"/>
    <mergeCell ref="C918:D918"/>
    <mergeCell ref="C936:D936"/>
    <mergeCell ref="C940:D940"/>
    <mergeCell ref="C946:D946"/>
    <mergeCell ref="C949:D949"/>
    <mergeCell ref="C950:D950"/>
    <mergeCell ref="C951:D951"/>
    <mergeCell ref="C952:D952"/>
    <mergeCell ref="C953:D953"/>
    <mergeCell ref="C969:D969"/>
    <mergeCell ref="C970:D970"/>
    <mergeCell ref="C971:D971"/>
    <mergeCell ref="C972:D972"/>
    <mergeCell ref="C979:D979"/>
    <mergeCell ref="C983:D983"/>
    <mergeCell ref="C984:D984"/>
    <mergeCell ref="C985:D985"/>
    <mergeCell ref="C986:D986"/>
    <mergeCell ref="C989:D989"/>
    <mergeCell ref="C990:D990"/>
    <mergeCell ref="C998:D998"/>
    <mergeCell ref="C1001:D1001"/>
    <mergeCell ref="C1002:D1002"/>
    <mergeCell ref="C1007:D1007"/>
    <mergeCell ref="C1011:D1011"/>
    <mergeCell ref="C1012:D1012"/>
    <mergeCell ref="B1022:D1022"/>
    <mergeCell ref="B1024:D1024"/>
    <mergeCell ref="B1027:D1027"/>
    <mergeCell ref="E1031:H1031"/>
    <mergeCell ref="I1031:L1031"/>
    <mergeCell ref="C1038:D1038"/>
    <mergeCell ref="C1041:D1041"/>
    <mergeCell ref="C1047:D1047"/>
    <mergeCell ref="C1055:D1055"/>
    <mergeCell ref="C1056:D1056"/>
    <mergeCell ref="C1074:D1074"/>
    <mergeCell ref="C1078:D1078"/>
    <mergeCell ref="C1084:D1084"/>
    <mergeCell ref="C1087:D1087"/>
    <mergeCell ref="C1088:D1088"/>
    <mergeCell ref="C1089:D1089"/>
    <mergeCell ref="C1090:D1090"/>
    <mergeCell ref="C1091:D1091"/>
    <mergeCell ref="C1107:D1107"/>
    <mergeCell ref="C1108:D1108"/>
    <mergeCell ref="C1109:D1109"/>
    <mergeCell ref="C1110:D1110"/>
    <mergeCell ref="C1117:D1117"/>
    <mergeCell ref="C1121:D1121"/>
    <mergeCell ref="C1122:D1122"/>
    <mergeCell ref="C1123:D1123"/>
    <mergeCell ref="C1124:D1124"/>
    <mergeCell ref="C1149:D1149"/>
    <mergeCell ref="C1150:D1150"/>
    <mergeCell ref="C1127:D1127"/>
    <mergeCell ref="C1128:D1128"/>
    <mergeCell ref="C1136:D1136"/>
    <mergeCell ref="C1139:D1139"/>
    <mergeCell ref="C1140:D1140"/>
    <mergeCell ref="C1145:D1145"/>
  </mergeCells>
  <conditionalFormatting sqref="D443">
    <cfRule type="cellIs" priority="155" dxfId="174" operator="notEqual" stopIfTrue="1">
      <formula>0</formula>
    </cfRule>
  </conditionalFormatting>
  <conditionalFormatting sqref="D594">
    <cfRule type="cellIs" priority="154" dxfId="174" operator="notEqual" stopIfTrue="1">
      <formula>0</formula>
    </cfRule>
  </conditionalFormatting>
  <conditionalFormatting sqref="E15">
    <cfRule type="cellIs" priority="148" dxfId="180" operator="equal" stopIfTrue="1">
      <formula>98</formula>
    </cfRule>
    <cfRule type="cellIs" priority="150" dxfId="181" operator="equal" stopIfTrue="1">
      <formula>96</formula>
    </cfRule>
    <cfRule type="cellIs" priority="151" dxfId="182" operator="equal" stopIfTrue="1">
      <formula>42</formula>
    </cfRule>
    <cfRule type="cellIs" priority="152" dxfId="183" operator="equal" stopIfTrue="1">
      <formula>97</formula>
    </cfRule>
    <cfRule type="cellIs" priority="153" dxfId="184" operator="equal" stopIfTrue="1">
      <formula>33</formula>
    </cfRule>
  </conditionalFormatting>
  <conditionalFormatting sqref="F15">
    <cfRule type="cellIs" priority="144" dxfId="184" operator="equal" stopIfTrue="1">
      <formula>"ЧУЖДИ СРЕДСТВА"</formula>
    </cfRule>
    <cfRule type="cellIs" priority="145" dxfId="183" operator="equal" stopIfTrue="1">
      <formula>"СЕС - ДМП"</formula>
    </cfRule>
    <cfRule type="cellIs" priority="146" dxfId="182" operator="equal" stopIfTrue="1">
      <formula>"СЕС - РА"</formula>
    </cfRule>
    <cfRule type="cellIs" priority="147" dxfId="181" operator="equal" stopIfTrue="1">
      <formula>"СЕС - ДЕС"</formula>
    </cfRule>
    <cfRule type="cellIs" priority="149" dxfId="180" operator="equal" stopIfTrue="1">
      <formula>"СЕС - КСФ"</formula>
    </cfRule>
  </conditionalFormatting>
  <conditionalFormatting sqref="F178">
    <cfRule type="cellIs" priority="132" dxfId="190" operator="equal" stopIfTrue="1">
      <formula>0</formula>
    </cfRule>
  </conditionalFormatting>
  <conditionalFormatting sqref="E180">
    <cfRule type="cellIs" priority="127" dxfId="180" operator="equal" stopIfTrue="1">
      <formula>98</formula>
    </cfRule>
    <cfRule type="cellIs" priority="128" dxfId="181" operator="equal" stopIfTrue="1">
      <formula>96</formula>
    </cfRule>
    <cfRule type="cellIs" priority="129" dxfId="182" operator="equal" stopIfTrue="1">
      <formula>42</formula>
    </cfRule>
    <cfRule type="cellIs" priority="130" dxfId="183" operator="equal" stopIfTrue="1">
      <formula>97</formula>
    </cfRule>
    <cfRule type="cellIs" priority="131" dxfId="184" operator="equal" stopIfTrue="1">
      <formula>33</formula>
    </cfRule>
  </conditionalFormatting>
  <conditionalFormatting sqref="F180">
    <cfRule type="cellIs" priority="122" dxfId="184" operator="equal" stopIfTrue="1">
      <formula>"ЧУЖДИ СРЕДСТВА"</formula>
    </cfRule>
    <cfRule type="cellIs" priority="123" dxfId="183" operator="equal" stopIfTrue="1">
      <formula>"СЕС - ДМП"</formula>
    </cfRule>
    <cfRule type="cellIs" priority="124" dxfId="182" operator="equal" stopIfTrue="1">
      <formula>"СЕС - РА"</formula>
    </cfRule>
    <cfRule type="cellIs" priority="125" dxfId="181" operator="equal" stopIfTrue="1">
      <formula>"СЕС - ДЕС"</formula>
    </cfRule>
    <cfRule type="cellIs" priority="126" dxfId="180" operator="equal" stopIfTrue="1">
      <formula>"СЕС - КСФ"</formula>
    </cfRule>
  </conditionalFormatting>
  <conditionalFormatting sqref="F349">
    <cfRule type="cellIs" priority="121" dxfId="190" operator="equal" stopIfTrue="1">
      <formula>0</formula>
    </cfRule>
  </conditionalFormatting>
  <conditionalFormatting sqref="E351">
    <cfRule type="cellIs" priority="116" dxfId="180" operator="equal" stopIfTrue="1">
      <formula>98</formula>
    </cfRule>
    <cfRule type="cellIs" priority="117" dxfId="181" operator="equal" stopIfTrue="1">
      <formula>96</formula>
    </cfRule>
    <cfRule type="cellIs" priority="118" dxfId="182" operator="equal" stopIfTrue="1">
      <formula>42</formula>
    </cfRule>
    <cfRule type="cellIs" priority="119" dxfId="183" operator="equal" stopIfTrue="1">
      <formula>97</formula>
    </cfRule>
    <cfRule type="cellIs" priority="120" dxfId="184" operator="equal" stopIfTrue="1">
      <formula>33</formula>
    </cfRule>
  </conditionalFormatting>
  <conditionalFormatting sqref="F351">
    <cfRule type="cellIs" priority="111" dxfId="184" operator="equal" stopIfTrue="1">
      <formula>"ЧУЖДИ СРЕДСТВА"</formula>
    </cfRule>
    <cfRule type="cellIs" priority="112" dxfId="183" operator="equal" stopIfTrue="1">
      <formula>"СЕС - ДМП"</formula>
    </cfRule>
    <cfRule type="cellIs" priority="113" dxfId="182" operator="equal" stopIfTrue="1">
      <formula>"СЕС - РА"</formula>
    </cfRule>
    <cfRule type="cellIs" priority="114" dxfId="181" operator="equal" stopIfTrue="1">
      <formula>"СЕС - ДЕС"</formula>
    </cfRule>
    <cfRule type="cellIs" priority="115" dxfId="180" operator="equal" stopIfTrue="1">
      <formula>"СЕС - КСФ"</formula>
    </cfRule>
  </conditionalFormatting>
  <conditionalFormatting sqref="F434">
    <cfRule type="cellIs" priority="110" dxfId="190" operator="equal" stopIfTrue="1">
      <formula>0</formula>
    </cfRule>
  </conditionalFormatting>
  <conditionalFormatting sqref="E436">
    <cfRule type="cellIs" priority="105" dxfId="180" operator="equal" stopIfTrue="1">
      <formula>98</formula>
    </cfRule>
    <cfRule type="cellIs" priority="106" dxfId="181" operator="equal" stopIfTrue="1">
      <formula>96</formula>
    </cfRule>
    <cfRule type="cellIs" priority="107" dxfId="182" operator="equal" stopIfTrue="1">
      <formula>42</formula>
    </cfRule>
    <cfRule type="cellIs" priority="108" dxfId="183" operator="equal" stopIfTrue="1">
      <formula>97</formula>
    </cfRule>
    <cfRule type="cellIs" priority="109" dxfId="184" operator="equal" stopIfTrue="1">
      <formula>33</formula>
    </cfRule>
  </conditionalFormatting>
  <conditionalFormatting sqref="F436">
    <cfRule type="cellIs" priority="100" dxfId="184" operator="equal" stopIfTrue="1">
      <formula>"ЧУЖДИ СРЕДСТВА"</formula>
    </cfRule>
    <cfRule type="cellIs" priority="101" dxfId="183" operator="equal" stopIfTrue="1">
      <formula>"СЕС - ДМП"</formula>
    </cfRule>
    <cfRule type="cellIs" priority="102" dxfId="182" operator="equal" stopIfTrue="1">
      <formula>"СЕС - РА"</formula>
    </cfRule>
    <cfRule type="cellIs" priority="103" dxfId="181" operator="equal" stopIfTrue="1">
      <formula>"СЕС - ДЕС"</formula>
    </cfRule>
    <cfRule type="cellIs" priority="104" dxfId="180" operator="equal" stopIfTrue="1">
      <formula>"СЕС - КСФ"</formula>
    </cfRule>
  </conditionalFormatting>
  <conditionalFormatting sqref="E443">
    <cfRule type="cellIs" priority="99" dxfId="191" operator="notEqual" stopIfTrue="1">
      <formula>0</formula>
    </cfRule>
  </conditionalFormatting>
  <conditionalFormatting sqref="F443">
    <cfRule type="cellIs" priority="98" dxfId="191" operator="notEqual" stopIfTrue="1">
      <formula>0</formula>
    </cfRule>
  </conditionalFormatting>
  <conditionalFormatting sqref="G443">
    <cfRule type="cellIs" priority="97" dxfId="191" operator="notEqual" stopIfTrue="1">
      <formula>0</formula>
    </cfRule>
  </conditionalFormatting>
  <conditionalFormatting sqref="H443">
    <cfRule type="cellIs" priority="96" dxfId="191" operator="notEqual" stopIfTrue="1">
      <formula>0</formula>
    </cfRule>
  </conditionalFormatting>
  <conditionalFormatting sqref="I443">
    <cfRule type="cellIs" priority="95" dxfId="191" operator="notEqual" stopIfTrue="1">
      <formula>0</formula>
    </cfRule>
  </conditionalFormatting>
  <conditionalFormatting sqref="J443">
    <cfRule type="cellIs" priority="94" dxfId="191" operator="notEqual" stopIfTrue="1">
      <formula>0</formula>
    </cfRule>
  </conditionalFormatting>
  <conditionalFormatting sqref="K443">
    <cfRule type="cellIs" priority="93" dxfId="191" operator="notEqual" stopIfTrue="1">
      <formula>0</formula>
    </cfRule>
  </conditionalFormatting>
  <conditionalFormatting sqref="L443">
    <cfRule type="cellIs" priority="92" dxfId="191" operator="notEqual" stopIfTrue="1">
      <formula>0</formula>
    </cfRule>
  </conditionalFormatting>
  <conditionalFormatting sqref="E594">
    <cfRule type="cellIs" priority="91" dxfId="191" operator="notEqual" stopIfTrue="1">
      <formula>0</formula>
    </cfRule>
  </conditionalFormatting>
  <conditionalFormatting sqref="F594:G594">
    <cfRule type="cellIs" priority="90" dxfId="191" operator="notEqual" stopIfTrue="1">
      <formula>0</formula>
    </cfRule>
  </conditionalFormatting>
  <conditionalFormatting sqref="H594">
    <cfRule type="cellIs" priority="89" dxfId="191" operator="notEqual" stopIfTrue="1">
      <formula>0</formula>
    </cfRule>
  </conditionalFormatting>
  <conditionalFormatting sqref="I594">
    <cfRule type="cellIs" priority="88" dxfId="191" operator="notEqual" stopIfTrue="1">
      <formula>0</formula>
    </cfRule>
  </conditionalFormatting>
  <conditionalFormatting sqref="J594:K594">
    <cfRule type="cellIs" priority="87" dxfId="191" operator="notEqual" stopIfTrue="1">
      <formula>0</formula>
    </cfRule>
  </conditionalFormatting>
  <conditionalFormatting sqref="L594">
    <cfRule type="cellIs" priority="86" dxfId="191" operator="notEqual" stopIfTrue="1">
      <formula>0</formula>
    </cfRule>
  </conditionalFormatting>
  <conditionalFormatting sqref="F450">
    <cfRule type="cellIs" priority="84" dxfId="190" operator="equal" stopIfTrue="1">
      <formula>0</formula>
    </cfRule>
  </conditionalFormatting>
  <conditionalFormatting sqref="E452">
    <cfRule type="cellIs" priority="79" dxfId="180" operator="equal" stopIfTrue="1">
      <formula>98</formula>
    </cfRule>
    <cfRule type="cellIs" priority="80" dxfId="181" operator="equal" stopIfTrue="1">
      <formula>96</formula>
    </cfRule>
    <cfRule type="cellIs" priority="81" dxfId="182" operator="equal" stopIfTrue="1">
      <formula>42</formula>
    </cfRule>
    <cfRule type="cellIs" priority="82" dxfId="183" operator="equal" stopIfTrue="1">
      <formula>97</formula>
    </cfRule>
    <cfRule type="cellIs" priority="83" dxfId="184" operator="equal" stopIfTrue="1">
      <formula>33</formula>
    </cfRule>
  </conditionalFormatting>
  <conditionalFormatting sqref="F452">
    <cfRule type="cellIs" priority="74" dxfId="184" operator="equal" stopIfTrue="1">
      <formula>"ЧУЖДИ СРЕДСТВА"</formula>
    </cfRule>
    <cfRule type="cellIs" priority="75" dxfId="183" operator="equal" stopIfTrue="1">
      <formula>"СЕС - ДМП"</formula>
    </cfRule>
    <cfRule type="cellIs" priority="76" dxfId="182" operator="equal" stopIfTrue="1">
      <formula>"СЕС - РА"</formula>
    </cfRule>
    <cfRule type="cellIs" priority="77" dxfId="181" operator="equal" stopIfTrue="1">
      <formula>"СЕС - ДЕС"</formula>
    </cfRule>
    <cfRule type="cellIs" priority="78" dxfId="180" operator="equal" stopIfTrue="1">
      <formula>"СЕС - КСФ"</formula>
    </cfRule>
  </conditionalFormatting>
  <conditionalFormatting sqref="I9:J9">
    <cfRule type="cellIs" priority="69" dxfId="185" operator="between" stopIfTrue="1">
      <formula>1000000000000</formula>
      <formula>9999999999999990</formula>
    </cfRule>
    <cfRule type="cellIs" priority="70" dxfId="186" operator="between" stopIfTrue="1">
      <formula>10000000000</formula>
      <formula>999999999999</formula>
    </cfRule>
    <cfRule type="cellIs" priority="71" dxfId="187" operator="between" stopIfTrue="1">
      <formula>1000000</formula>
      <formula>99999999</formula>
    </cfRule>
    <cfRule type="cellIs" priority="72" dxfId="192" operator="between" stopIfTrue="1">
      <formula>100</formula>
      <formula>9900</formula>
    </cfRule>
  </conditionalFormatting>
  <conditionalFormatting sqref="G169">
    <cfRule type="cellIs" priority="66" dxfId="60" operator="greaterThan" stopIfTrue="1">
      <formula>$G$25</formula>
    </cfRule>
  </conditionalFormatting>
  <conditionalFormatting sqref="J169">
    <cfRule type="cellIs" priority="65" dxfId="60" operator="greaterThan" stopIfTrue="1">
      <formula>$J$25</formula>
    </cfRule>
  </conditionalFormatting>
  <conditionalFormatting sqref="F613">
    <cfRule type="cellIs" priority="64" dxfId="190" operator="equal" stopIfTrue="1">
      <formula>0</formula>
    </cfRule>
  </conditionalFormatting>
  <conditionalFormatting sqref="E615">
    <cfRule type="cellIs" priority="59" dxfId="180" operator="equal" stopIfTrue="1">
      <formula>98</formula>
    </cfRule>
    <cfRule type="cellIs" priority="60" dxfId="181" operator="equal" stopIfTrue="1">
      <formula>96</formula>
    </cfRule>
    <cfRule type="cellIs" priority="61" dxfId="182" operator="equal" stopIfTrue="1">
      <formula>42</formula>
    </cfRule>
    <cfRule type="cellIs" priority="62" dxfId="183" operator="equal" stopIfTrue="1">
      <formula>97</formula>
    </cfRule>
    <cfRule type="cellIs" priority="63" dxfId="184" operator="equal" stopIfTrue="1">
      <formula>33</formula>
    </cfRule>
  </conditionalFormatting>
  <conditionalFormatting sqref="F615">
    <cfRule type="cellIs" priority="54" dxfId="184" operator="equal" stopIfTrue="1">
      <formula>"ЧУЖДИ СРЕДСТВА"</formula>
    </cfRule>
    <cfRule type="cellIs" priority="55" dxfId="183" operator="equal" stopIfTrue="1">
      <formula>"СЕС - ДМП"</formula>
    </cfRule>
    <cfRule type="cellIs" priority="56" dxfId="182" operator="equal" stopIfTrue="1">
      <formula>"СЕС - РА"</formula>
    </cfRule>
    <cfRule type="cellIs" priority="57" dxfId="181" operator="equal" stopIfTrue="1">
      <formula>"СЕС - ДЕС"</formula>
    </cfRule>
    <cfRule type="cellIs" priority="58" dxfId="180" operator="equal" stopIfTrue="1">
      <formula>"СЕС - КСФ"</formula>
    </cfRule>
  </conditionalFormatting>
  <conditionalFormatting sqref="D622">
    <cfRule type="cellIs" priority="53" dxfId="0" operator="notEqual" stopIfTrue="1">
      <formula>"ИЗБЕРЕТЕ ДЕЙНОСТ"</formula>
    </cfRule>
  </conditionalFormatting>
  <conditionalFormatting sqref="D740">
    <cfRule type="cellIs" priority="52" dxfId="193" operator="equal" stopIfTrue="1">
      <formula>0</formula>
    </cfRule>
  </conditionalFormatting>
  <conditionalFormatting sqref="C622">
    <cfRule type="cellIs" priority="51" dxfId="0" operator="notEqual" stopIfTrue="1">
      <formula>0</formula>
    </cfRule>
  </conditionalFormatting>
  <conditionalFormatting sqref="D620">
    <cfRule type="cellIs" priority="50" dxfId="0" operator="notEqual" stopIfTrue="1">
      <formula>"ИЗБЕРЕТЕ ДЕЙНОСТ"</formula>
    </cfRule>
  </conditionalFormatting>
  <conditionalFormatting sqref="C620">
    <cfRule type="cellIs" priority="49" dxfId="0" operator="notEqual" stopIfTrue="1">
      <formula>0</formula>
    </cfRule>
  </conditionalFormatting>
  <conditionalFormatting sqref="F751">
    <cfRule type="cellIs" priority="48" dxfId="190" operator="equal" stopIfTrue="1">
      <formula>0</formula>
    </cfRule>
  </conditionalFormatting>
  <conditionalFormatting sqref="E753">
    <cfRule type="cellIs" priority="43" dxfId="180" operator="equal" stopIfTrue="1">
      <formula>98</formula>
    </cfRule>
    <cfRule type="cellIs" priority="44" dxfId="181" operator="equal" stopIfTrue="1">
      <formula>96</formula>
    </cfRule>
    <cfRule type="cellIs" priority="45" dxfId="182" operator="equal" stopIfTrue="1">
      <formula>42</formula>
    </cfRule>
    <cfRule type="cellIs" priority="46" dxfId="183" operator="equal" stopIfTrue="1">
      <formula>97</formula>
    </cfRule>
    <cfRule type="cellIs" priority="47" dxfId="184" operator="equal" stopIfTrue="1">
      <formula>33</formula>
    </cfRule>
  </conditionalFormatting>
  <conditionalFormatting sqref="F753">
    <cfRule type="cellIs" priority="38" dxfId="184" operator="equal" stopIfTrue="1">
      <formula>"ЧУЖДИ СРЕДСТВА"</formula>
    </cfRule>
    <cfRule type="cellIs" priority="39" dxfId="183" operator="equal" stopIfTrue="1">
      <formula>"СЕС - ДМП"</formula>
    </cfRule>
    <cfRule type="cellIs" priority="40" dxfId="182" operator="equal" stopIfTrue="1">
      <formula>"СЕС - РА"</formula>
    </cfRule>
    <cfRule type="cellIs" priority="41" dxfId="181" operator="equal" stopIfTrue="1">
      <formula>"СЕС - ДЕС"</formula>
    </cfRule>
    <cfRule type="cellIs" priority="42" dxfId="180" operator="equal" stopIfTrue="1">
      <formula>"СЕС - КСФ"</formula>
    </cfRule>
  </conditionalFormatting>
  <conditionalFormatting sqref="D760">
    <cfRule type="cellIs" priority="37" dxfId="0" operator="notEqual" stopIfTrue="1">
      <formula>"ИЗБЕРЕТЕ ДЕЙНОСТ"</formula>
    </cfRule>
  </conditionalFormatting>
  <conditionalFormatting sqref="D878">
    <cfRule type="cellIs" priority="36" dxfId="193" operator="equal" stopIfTrue="1">
      <formula>0</formula>
    </cfRule>
  </conditionalFormatting>
  <conditionalFormatting sqref="C760">
    <cfRule type="cellIs" priority="35" dxfId="0" operator="notEqual" stopIfTrue="1">
      <formula>0</formula>
    </cfRule>
  </conditionalFormatting>
  <conditionalFormatting sqref="D758">
    <cfRule type="cellIs" priority="34" dxfId="0" operator="notEqual" stopIfTrue="1">
      <formula>"ИЗБЕРЕТЕ ДЕЙНОСТ"</formula>
    </cfRule>
  </conditionalFormatting>
  <conditionalFormatting sqref="C758">
    <cfRule type="cellIs" priority="33" dxfId="0" operator="notEqual" stopIfTrue="1">
      <formula>0</formula>
    </cfRule>
  </conditionalFormatting>
  <conditionalFormatting sqref="F889">
    <cfRule type="cellIs" priority="32" dxfId="190" operator="equal" stopIfTrue="1">
      <formula>0</formula>
    </cfRule>
  </conditionalFormatting>
  <conditionalFormatting sqref="E891">
    <cfRule type="cellIs" priority="27" dxfId="180" operator="equal" stopIfTrue="1">
      <formula>98</formula>
    </cfRule>
    <cfRule type="cellIs" priority="28" dxfId="181" operator="equal" stopIfTrue="1">
      <formula>96</formula>
    </cfRule>
    <cfRule type="cellIs" priority="29" dxfId="182" operator="equal" stopIfTrue="1">
      <formula>42</formula>
    </cfRule>
    <cfRule type="cellIs" priority="30" dxfId="183" operator="equal" stopIfTrue="1">
      <formula>97</formula>
    </cfRule>
    <cfRule type="cellIs" priority="31" dxfId="184" operator="equal" stopIfTrue="1">
      <formula>33</formula>
    </cfRule>
  </conditionalFormatting>
  <conditionalFormatting sqref="F891">
    <cfRule type="cellIs" priority="22" dxfId="184" operator="equal" stopIfTrue="1">
      <formula>"ЧУЖДИ СРЕДСТВА"</formula>
    </cfRule>
    <cfRule type="cellIs" priority="23" dxfId="183" operator="equal" stopIfTrue="1">
      <formula>"СЕС - ДМП"</formula>
    </cfRule>
    <cfRule type="cellIs" priority="24" dxfId="182" operator="equal" stopIfTrue="1">
      <formula>"СЕС - РА"</formula>
    </cfRule>
    <cfRule type="cellIs" priority="25" dxfId="181" operator="equal" stopIfTrue="1">
      <formula>"СЕС - ДЕС"</formula>
    </cfRule>
    <cfRule type="cellIs" priority="26" dxfId="180" operator="equal" stopIfTrue="1">
      <formula>"СЕС - КСФ"</formula>
    </cfRule>
  </conditionalFormatting>
  <conditionalFormatting sqref="D898">
    <cfRule type="cellIs" priority="21" dxfId="0" operator="notEqual" stopIfTrue="1">
      <formula>"ИЗБЕРЕТЕ ДЕЙНОСТ"</formula>
    </cfRule>
  </conditionalFormatting>
  <conditionalFormatting sqref="D1016">
    <cfRule type="cellIs" priority="20" dxfId="193" operator="equal" stopIfTrue="1">
      <formula>0</formula>
    </cfRule>
  </conditionalFormatting>
  <conditionalFormatting sqref="C898">
    <cfRule type="cellIs" priority="19" dxfId="0" operator="notEqual" stopIfTrue="1">
      <formula>0</formula>
    </cfRule>
  </conditionalFormatting>
  <conditionalFormatting sqref="D896">
    <cfRule type="cellIs" priority="18" dxfId="0" operator="notEqual" stopIfTrue="1">
      <formula>"ИЗБЕРЕТЕ ДЕЙНОСТ"</formula>
    </cfRule>
  </conditionalFormatting>
  <conditionalFormatting sqref="C896">
    <cfRule type="cellIs" priority="17" dxfId="0" operator="notEqual" stopIfTrue="1">
      <formula>0</formula>
    </cfRule>
  </conditionalFormatting>
  <conditionalFormatting sqref="F1027">
    <cfRule type="cellIs" priority="16" dxfId="190" operator="equal" stopIfTrue="1">
      <formula>0</formula>
    </cfRule>
  </conditionalFormatting>
  <conditionalFormatting sqref="E1029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F1029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D1036">
    <cfRule type="cellIs" priority="5" dxfId="0" operator="notEqual" stopIfTrue="1">
      <formula>"ИЗБЕРЕТЕ ДЕЙНОСТ"</formula>
    </cfRule>
  </conditionalFormatting>
  <conditionalFormatting sqref="D1154">
    <cfRule type="cellIs" priority="4" dxfId="193" operator="equal" stopIfTrue="1">
      <formula>0</formula>
    </cfRule>
  </conditionalFormatting>
  <conditionalFormatting sqref="C1036">
    <cfRule type="cellIs" priority="3" dxfId="0" operator="notEqual" stopIfTrue="1">
      <formula>0</formula>
    </cfRule>
  </conditionalFormatting>
  <conditionalFormatting sqref="D1034">
    <cfRule type="cellIs" priority="2" dxfId="0" operator="notEqual" stopIfTrue="1">
      <formula>"ИЗБЕРЕТЕ ДЕЙНОСТ"</formula>
    </cfRule>
  </conditionalFormatting>
  <conditionalFormatting sqref="C1034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 F766:K770 F809:K814 F799:K801 F781:K797 F763:K764 F821:K823 F772:K779 F865:K868 F861:K863 F853:K859 F849:K851 F842:K847 F835:K840 F874:K874 F870:K871 F825:K833 F816:K819 F803:K806 F904:K908 F947:K952 F937:K939 F919:K935 F901:K902 F959:K961 F910:K917 F1003:K1006 F999:K1001 F991:K997 F987:K989 F980:K985 F973:K978 F1012:K1012 F1008:K1009 F963:K971 F954:K957 F941:K944 F1042:K1046 F1085:K1090 F1075:K1077 F1057:K1073 F1039:K1040 F1097:K1099 F1048:K1055 F1141:K1144 F1137:K1139 F1129:K1135 F1125:K1127 F1118:K1123 F1111:K1116 F1150:K1150 F1146:K1147 F1101:K1109 F1092:K1095 F1079:K1082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 E762:E878 E900:E1016 E1038:E1154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 F807:K807 F872:K872 F820:K820 F945:K945 F1010:K1010 F958:K958 F1083:K1083 F1148:K1148 F1096:K1096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InputMessage="1" showErrorMessage="1" prompt="Използва се само  за финансово-правна форма СЕС-КСФ (код 98)&#10;" sqref="D620 D758 D896 D1034">
      <formula1>OP_LIST</formula1>
    </dataValidation>
    <dataValidation type="list" allowBlank="1" showInputMessage="1" showErrorMessage="1" promptTitle="ВЪВЕДЕТЕ ДЕЙНОСТ" sqref="D622 D760 D898 D1036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271">
      <selection activeCell="C271" sqref="A1:C16384"/>
    </sheetView>
  </sheetViews>
  <sheetFormatPr defaultColWidth="9.00390625" defaultRowHeight="12.75"/>
  <cols>
    <col min="1" max="1" width="48.125" style="1496" hidden="1" customWidth="1"/>
    <col min="2" max="2" width="105.875" style="1522" hidden="1" customWidth="1"/>
    <col min="3" max="3" width="48.125" style="1496" hidden="1" customWidth="1"/>
    <col min="4" max="5" width="48.125" style="1496" customWidth="1"/>
    <col min="6" max="16384" width="9.125" style="1496" customWidth="1"/>
  </cols>
  <sheetData>
    <row r="1" spans="1:3" ht="14.25">
      <c r="A1" s="1494" t="s">
        <v>811</v>
      </c>
      <c r="B1" s="1495" t="s">
        <v>815</v>
      </c>
      <c r="C1" s="1494"/>
    </row>
    <row r="2" spans="1:3" ht="31.5" customHeight="1">
      <c r="A2" s="1497">
        <v>0</v>
      </c>
      <c r="B2" s="1498" t="s">
        <v>1235</v>
      </c>
      <c r="C2" s="1499" t="s">
        <v>1690</v>
      </c>
    </row>
    <row r="3" spans="1:3" ht="35.25" customHeight="1">
      <c r="A3" s="1497">
        <v>33</v>
      </c>
      <c r="B3" s="1498" t="s">
        <v>1236</v>
      </c>
      <c r="C3" s="1500" t="s">
        <v>1691</v>
      </c>
    </row>
    <row r="4" spans="1:3" ht="35.25" customHeight="1">
      <c r="A4" s="1497">
        <v>42</v>
      </c>
      <c r="B4" s="1498" t="s">
        <v>1237</v>
      </c>
      <c r="C4" s="1501" t="s">
        <v>1692</v>
      </c>
    </row>
    <row r="5" spans="1:3" ht="19.5">
      <c r="A5" s="1497">
        <v>96</v>
      </c>
      <c r="B5" s="1498" t="s">
        <v>1238</v>
      </c>
      <c r="C5" s="1501" t="s">
        <v>1693</v>
      </c>
    </row>
    <row r="6" spans="1:3" ht="19.5">
      <c r="A6" s="1497">
        <v>97</v>
      </c>
      <c r="B6" s="1498" t="s">
        <v>1239</v>
      </c>
      <c r="C6" s="1501" t="s">
        <v>1694</v>
      </c>
    </row>
    <row r="7" spans="1:3" ht="19.5">
      <c r="A7" s="1497">
        <v>98</v>
      </c>
      <c r="B7" s="1498" t="s">
        <v>1240</v>
      </c>
      <c r="C7" s="1501" t="s">
        <v>1695</v>
      </c>
    </row>
    <row r="8" spans="1:3" ht="15">
      <c r="A8" s="1502"/>
      <c r="B8" s="1502"/>
      <c r="C8" s="1502"/>
    </row>
    <row r="9" spans="1:3" ht="15">
      <c r="A9" s="1503"/>
      <c r="B9" s="1503"/>
      <c r="C9" s="1504"/>
    </row>
    <row r="10" spans="1:3" ht="14.25">
      <c r="A10" s="1609" t="s">
        <v>811</v>
      </c>
      <c r="B10" s="1610" t="s">
        <v>814</v>
      </c>
      <c r="C10" s="1609"/>
    </row>
    <row r="11" spans="1:3" ht="14.25">
      <c r="A11" s="1611"/>
      <c r="B11" s="1612" t="s">
        <v>384</v>
      </c>
      <c r="C11" s="1611"/>
    </row>
    <row r="12" spans="1:3" ht="15.75">
      <c r="A12" s="1505">
        <v>1101</v>
      </c>
      <c r="B12" s="1506" t="s">
        <v>385</v>
      </c>
      <c r="C12" s="1505">
        <v>1101</v>
      </c>
    </row>
    <row r="13" spans="1:3" ht="15.75">
      <c r="A13" s="1505">
        <v>1103</v>
      </c>
      <c r="B13" s="1507" t="s">
        <v>386</v>
      </c>
      <c r="C13" s="1505">
        <v>1103</v>
      </c>
    </row>
    <row r="14" spans="1:3" ht="15.75">
      <c r="A14" s="1505">
        <v>1104</v>
      </c>
      <c r="B14" s="1508" t="s">
        <v>387</v>
      </c>
      <c r="C14" s="1505">
        <v>1104</v>
      </c>
    </row>
    <row r="15" spans="1:3" ht="15.75">
      <c r="A15" s="1505">
        <v>1105</v>
      </c>
      <c r="B15" s="1508" t="s">
        <v>388</v>
      </c>
      <c r="C15" s="1505">
        <v>1105</v>
      </c>
    </row>
    <row r="16" spans="1:3" ht="15.75">
      <c r="A16" s="1505">
        <v>1106</v>
      </c>
      <c r="B16" s="1508" t="s">
        <v>389</v>
      </c>
      <c r="C16" s="1505">
        <v>1106</v>
      </c>
    </row>
    <row r="17" spans="1:3" ht="15.75">
      <c r="A17" s="1505">
        <v>1107</v>
      </c>
      <c r="B17" s="1508" t="s">
        <v>390</v>
      </c>
      <c r="C17" s="1505">
        <v>1107</v>
      </c>
    </row>
    <row r="18" spans="1:3" ht="15.75">
      <c r="A18" s="1505">
        <v>1108</v>
      </c>
      <c r="B18" s="1508" t="s">
        <v>391</v>
      </c>
      <c r="C18" s="1505">
        <v>1108</v>
      </c>
    </row>
    <row r="19" spans="1:3" ht="15.75">
      <c r="A19" s="1505">
        <v>1111</v>
      </c>
      <c r="B19" s="1509" t="s">
        <v>392</v>
      </c>
      <c r="C19" s="1505">
        <v>1111</v>
      </c>
    </row>
    <row r="20" spans="1:3" ht="15.75">
      <c r="A20" s="1505">
        <v>1115</v>
      </c>
      <c r="B20" s="1509" t="s">
        <v>393</v>
      </c>
      <c r="C20" s="1505">
        <v>1115</v>
      </c>
    </row>
    <row r="21" spans="1:3" ht="15.75">
      <c r="A21" s="1505">
        <v>1116</v>
      </c>
      <c r="B21" s="1509" t="s">
        <v>394</v>
      </c>
      <c r="C21" s="1505">
        <v>1116</v>
      </c>
    </row>
    <row r="22" spans="1:3" ht="15.75">
      <c r="A22" s="1505">
        <v>1117</v>
      </c>
      <c r="B22" s="1509" t="s">
        <v>395</v>
      </c>
      <c r="C22" s="1505">
        <v>1117</v>
      </c>
    </row>
    <row r="23" spans="1:3" ht="15.75">
      <c r="A23" s="1505">
        <v>1121</v>
      </c>
      <c r="B23" s="1508" t="s">
        <v>396</v>
      </c>
      <c r="C23" s="1505">
        <v>1121</v>
      </c>
    </row>
    <row r="24" spans="1:3" ht="15.75">
      <c r="A24" s="1505">
        <v>1122</v>
      </c>
      <c r="B24" s="1508" t="s">
        <v>397</v>
      </c>
      <c r="C24" s="1505">
        <v>1122</v>
      </c>
    </row>
    <row r="25" spans="1:3" ht="15.75">
      <c r="A25" s="1505">
        <v>1123</v>
      </c>
      <c r="B25" s="1508" t="s">
        <v>398</v>
      </c>
      <c r="C25" s="1505">
        <v>1123</v>
      </c>
    </row>
    <row r="26" spans="1:3" ht="15.75">
      <c r="A26" s="1505">
        <v>1125</v>
      </c>
      <c r="B26" s="1510" t="s">
        <v>399</v>
      </c>
      <c r="C26" s="1505">
        <v>1125</v>
      </c>
    </row>
    <row r="27" spans="1:3" ht="15.75">
      <c r="A27" s="1505">
        <v>1128</v>
      </c>
      <c r="B27" s="1508" t="s">
        <v>400</v>
      </c>
      <c r="C27" s="1505">
        <v>1128</v>
      </c>
    </row>
    <row r="28" spans="1:3" ht="15.75">
      <c r="A28" s="1505">
        <v>1139</v>
      </c>
      <c r="B28" s="1511" t="s">
        <v>401</v>
      </c>
      <c r="C28" s="1505">
        <v>1139</v>
      </c>
    </row>
    <row r="29" spans="1:3" ht="15.75">
      <c r="A29" s="1505">
        <v>1141</v>
      </c>
      <c r="B29" s="1509" t="s">
        <v>402</v>
      </c>
      <c r="C29" s="1505">
        <v>1141</v>
      </c>
    </row>
    <row r="30" spans="1:3" ht="15.75">
      <c r="A30" s="1505">
        <v>1142</v>
      </c>
      <c r="B30" s="1508" t="s">
        <v>403</v>
      </c>
      <c r="C30" s="1505">
        <v>1142</v>
      </c>
    </row>
    <row r="31" spans="1:3" ht="15.75">
      <c r="A31" s="1505">
        <v>1143</v>
      </c>
      <c r="B31" s="1509" t="s">
        <v>404</v>
      </c>
      <c r="C31" s="1505">
        <v>1143</v>
      </c>
    </row>
    <row r="32" spans="1:3" ht="15.75">
      <c r="A32" s="1505">
        <v>1144</v>
      </c>
      <c r="B32" s="1509" t="s">
        <v>405</v>
      </c>
      <c r="C32" s="1505">
        <v>1144</v>
      </c>
    </row>
    <row r="33" spans="1:3" ht="15.75">
      <c r="A33" s="1505">
        <v>1145</v>
      </c>
      <c r="B33" s="1508" t="s">
        <v>406</v>
      </c>
      <c r="C33" s="1505">
        <v>1145</v>
      </c>
    </row>
    <row r="34" spans="1:3" ht="15.75">
      <c r="A34" s="1505">
        <v>1146</v>
      </c>
      <c r="B34" s="1509" t="s">
        <v>407</v>
      </c>
      <c r="C34" s="1505">
        <v>1146</v>
      </c>
    </row>
    <row r="35" spans="1:3" ht="15.75">
      <c r="A35" s="1505">
        <v>1147</v>
      </c>
      <c r="B35" s="1509" t="s">
        <v>408</v>
      </c>
      <c r="C35" s="1505">
        <v>1147</v>
      </c>
    </row>
    <row r="36" spans="1:3" ht="15.75">
      <c r="A36" s="1505">
        <v>1148</v>
      </c>
      <c r="B36" s="1509" t="s">
        <v>409</v>
      </c>
      <c r="C36" s="1505">
        <v>1148</v>
      </c>
    </row>
    <row r="37" spans="1:3" ht="15.75">
      <c r="A37" s="1505">
        <v>1149</v>
      </c>
      <c r="B37" s="1509" t="s">
        <v>410</v>
      </c>
      <c r="C37" s="1505">
        <v>1149</v>
      </c>
    </row>
    <row r="38" spans="1:3" ht="15.75">
      <c r="A38" s="1505">
        <v>1151</v>
      </c>
      <c r="B38" s="1509" t="s">
        <v>411</v>
      </c>
      <c r="C38" s="1505">
        <v>1151</v>
      </c>
    </row>
    <row r="39" spans="1:3" ht="15.75">
      <c r="A39" s="1505">
        <v>1158</v>
      </c>
      <c r="B39" s="1508" t="s">
        <v>412</v>
      </c>
      <c r="C39" s="1505">
        <v>1158</v>
      </c>
    </row>
    <row r="40" spans="1:3" ht="15.75">
      <c r="A40" s="1505">
        <v>1161</v>
      </c>
      <c r="B40" s="1508" t="s">
        <v>413</v>
      </c>
      <c r="C40" s="1505">
        <v>1161</v>
      </c>
    </row>
    <row r="41" spans="1:3" ht="15.75">
      <c r="A41" s="1505">
        <v>1162</v>
      </c>
      <c r="B41" s="1508" t="s">
        <v>414</v>
      </c>
      <c r="C41" s="1505">
        <v>1162</v>
      </c>
    </row>
    <row r="42" spans="1:3" ht="15.75">
      <c r="A42" s="1505">
        <v>1163</v>
      </c>
      <c r="B42" s="1508" t="s">
        <v>415</v>
      </c>
      <c r="C42" s="1505">
        <v>1163</v>
      </c>
    </row>
    <row r="43" spans="1:3" ht="15.75">
      <c r="A43" s="1505">
        <v>1168</v>
      </c>
      <c r="B43" s="1508" t="s">
        <v>416</v>
      </c>
      <c r="C43" s="1505">
        <v>1168</v>
      </c>
    </row>
    <row r="44" spans="1:3" ht="15.75">
      <c r="A44" s="1505">
        <v>1179</v>
      </c>
      <c r="B44" s="1509" t="s">
        <v>417</v>
      </c>
      <c r="C44" s="1505">
        <v>1179</v>
      </c>
    </row>
    <row r="45" spans="1:3" ht="15.75">
      <c r="A45" s="1505">
        <v>2201</v>
      </c>
      <c r="B45" s="1509" t="s">
        <v>418</v>
      </c>
      <c r="C45" s="1505">
        <v>2201</v>
      </c>
    </row>
    <row r="46" spans="1:3" ht="15.75">
      <c r="A46" s="1505">
        <v>2205</v>
      </c>
      <c r="B46" s="1508" t="s">
        <v>419</v>
      </c>
      <c r="C46" s="1505">
        <v>2205</v>
      </c>
    </row>
    <row r="47" spans="1:3" ht="15.75">
      <c r="A47" s="1505">
        <v>2206</v>
      </c>
      <c r="B47" s="1511" t="s">
        <v>420</v>
      </c>
      <c r="C47" s="1505">
        <v>2206</v>
      </c>
    </row>
    <row r="48" spans="1:3" ht="15.75">
      <c r="A48" s="1505">
        <v>2215</v>
      </c>
      <c r="B48" s="1508" t="s">
        <v>421</v>
      </c>
      <c r="C48" s="1505">
        <v>2215</v>
      </c>
    </row>
    <row r="49" spans="1:3" ht="15.75">
      <c r="A49" s="1505">
        <v>2218</v>
      </c>
      <c r="B49" s="1508" t="s">
        <v>422</v>
      </c>
      <c r="C49" s="1505">
        <v>2218</v>
      </c>
    </row>
    <row r="50" spans="1:3" ht="15.75">
      <c r="A50" s="1505">
        <v>2219</v>
      </c>
      <c r="B50" s="1508" t="s">
        <v>423</v>
      </c>
      <c r="C50" s="1505">
        <v>2219</v>
      </c>
    </row>
    <row r="51" spans="1:3" ht="15.75">
      <c r="A51" s="1505">
        <v>2221</v>
      </c>
      <c r="B51" s="1509" t="s">
        <v>424</v>
      </c>
      <c r="C51" s="1505">
        <v>2221</v>
      </c>
    </row>
    <row r="52" spans="1:3" ht="15.75">
      <c r="A52" s="1505">
        <v>2222</v>
      </c>
      <c r="B52" s="1512" t="s">
        <v>425</v>
      </c>
      <c r="C52" s="1505">
        <v>2222</v>
      </c>
    </row>
    <row r="53" spans="1:3" ht="15.75">
      <c r="A53" s="1505">
        <v>2223</v>
      </c>
      <c r="B53" s="1512" t="s">
        <v>2035</v>
      </c>
      <c r="C53" s="1505">
        <v>2223</v>
      </c>
    </row>
    <row r="54" spans="1:3" ht="15.75">
      <c r="A54" s="1505">
        <v>2224</v>
      </c>
      <c r="B54" s="1511" t="s">
        <v>426</v>
      </c>
      <c r="C54" s="1505">
        <v>2224</v>
      </c>
    </row>
    <row r="55" spans="1:3" ht="15.75">
      <c r="A55" s="1505">
        <v>2225</v>
      </c>
      <c r="B55" s="1508" t="s">
        <v>427</v>
      </c>
      <c r="C55" s="1505">
        <v>2225</v>
      </c>
    </row>
    <row r="56" spans="1:3" ht="15.75">
      <c r="A56" s="1505">
        <v>2228</v>
      </c>
      <c r="B56" s="1508" t="s">
        <v>428</v>
      </c>
      <c r="C56" s="1505">
        <v>2228</v>
      </c>
    </row>
    <row r="57" spans="1:3" ht="15.75">
      <c r="A57" s="1505">
        <v>2239</v>
      </c>
      <c r="B57" s="1509" t="s">
        <v>429</v>
      </c>
      <c r="C57" s="1505">
        <v>2239</v>
      </c>
    </row>
    <row r="58" spans="1:3" ht="15.75">
      <c r="A58" s="1505">
        <v>2241</v>
      </c>
      <c r="B58" s="1512" t="s">
        <v>430</v>
      </c>
      <c r="C58" s="1505">
        <v>2241</v>
      </c>
    </row>
    <row r="59" spans="1:3" ht="15.75">
      <c r="A59" s="1505">
        <v>2242</v>
      </c>
      <c r="B59" s="1512" t="s">
        <v>431</v>
      </c>
      <c r="C59" s="1505">
        <v>2242</v>
      </c>
    </row>
    <row r="60" spans="1:3" ht="15.75">
      <c r="A60" s="1505">
        <v>2243</v>
      </c>
      <c r="B60" s="1512" t="s">
        <v>432</v>
      </c>
      <c r="C60" s="1505">
        <v>2243</v>
      </c>
    </row>
    <row r="61" spans="1:3" ht="15.75">
      <c r="A61" s="1505">
        <v>2244</v>
      </c>
      <c r="B61" s="1512" t="s">
        <v>433</v>
      </c>
      <c r="C61" s="1505">
        <v>2244</v>
      </c>
    </row>
    <row r="62" spans="1:3" ht="15.75">
      <c r="A62" s="1505">
        <v>2245</v>
      </c>
      <c r="B62" s="1513" t="s">
        <v>434</v>
      </c>
      <c r="C62" s="1505">
        <v>2245</v>
      </c>
    </row>
    <row r="63" spans="1:3" ht="15.75">
      <c r="A63" s="1505">
        <v>2246</v>
      </c>
      <c r="B63" s="1512" t="s">
        <v>435</v>
      </c>
      <c r="C63" s="1505">
        <v>2246</v>
      </c>
    </row>
    <row r="64" spans="1:3" ht="15.75">
      <c r="A64" s="1505">
        <v>2247</v>
      </c>
      <c r="B64" s="1512" t="s">
        <v>436</v>
      </c>
      <c r="C64" s="1505">
        <v>2247</v>
      </c>
    </row>
    <row r="65" spans="1:3" ht="15.75">
      <c r="A65" s="1505">
        <v>2248</v>
      </c>
      <c r="B65" s="1512" t="s">
        <v>437</v>
      </c>
      <c r="C65" s="1505">
        <v>2248</v>
      </c>
    </row>
    <row r="66" spans="1:3" ht="15.75">
      <c r="A66" s="1505">
        <v>2249</v>
      </c>
      <c r="B66" s="1512" t="s">
        <v>438</v>
      </c>
      <c r="C66" s="1505">
        <v>2249</v>
      </c>
    </row>
    <row r="67" spans="1:3" ht="15.75">
      <c r="A67" s="1505">
        <v>2258</v>
      </c>
      <c r="B67" s="1508" t="s">
        <v>439</v>
      </c>
      <c r="C67" s="1505">
        <v>2258</v>
      </c>
    </row>
    <row r="68" spans="1:3" ht="15.75">
      <c r="A68" s="1505">
        <v>2259</v>
      </c>
      <c r="B68" s="1511" t="s">
        <v>440</v>
      </c>
      <c r="C68" s="1505">
        <v>2259</v>
      </c>
    </row>
    <row r="69" spans="1:3" ht="15.75">
      <c r="A69" s="1505">
        <v>2261</v>
      </c>
      <c r="B69" s="1509" t="s">
        <v>441</v>
      </c>
      <c r="C69" s="1505">
        <v>2261</v>
      </c>
    </row>
    <row r="70" spans="1:3" ht="15.75">
      <c r="A70" s="1505">
        <v>2268</v>
      </c>
      <c r="B70" s="1508" t="s">
        <v>442</v>
      </c>
      <c r="C70" s="1505">
        <v>2268</v>
      </c>
    </row>
    <row r="71" spans="1:3" ht="15.75">
      <c r="A71" s="1505">
        <v>2279</v>
      </c>
      <c r="B71" s="1509" t="s">
        <v>443</v>
      </c>
      <c r="C71" s="1505">
        <v>2279</v>
      </c>
    </row>
    <row r="72" spans="1:3" ht="15.75">
      <c r="A72" s="1505">
        <v>2281</v>
      </c>
      <c r="B72" s="1511" t="s">
        <v>444</v>
      </c>
      <c r="C72" s="1505">
        <v>2281</v>
      </c>
    </row>
    <row r="73" spans="1:3" ht="15.75">
      <c r="A73" s="1505">
        <v>2282</v>
      </c>
      <c r="B73" s="1511" t="s">
        <v>445</v>
      </c>
      <c r="C73" s="1505">
        <v>2282</v>
      </c>
    </row>
    <row r="74" spans="1:3" ht="15.75">
      <c r="A74" s="1505">
        <v>2283</v>
      </c>
      <c r="B74" s="1511" t="s">
        <v>446</v>
      </c>
      <c r="C74" s="1505">
        <v>2283</v>
      </c>
    </row>
    <row r="75" spans="1:3" ht="15.75">
      <c r="A75" s="1505">
        <v>2284</v>
      </c>
      <c r="B75" s="1511" t="s">
        <v>447</v>
      </c>
      <c r="C75" s="1505">
        <v>2284</v>
      </c>
    </row>
    <row r="76" spans="1:3" ht="15.75">
      <c r="A76" s="1505">
        <v>2285</v>
      </c>
      <c r="B76" s="1511" t="s">
        <v>448</v>
      </c>
      <c r="C76" s="1505">
        <v>2285</v>
      </c>
    </row>
    <row r="77" spans="1:3" ht="15.75">
      <c r="A77" s="1505">
        <v>2288</v>
      </c>
      <c r="B77" s="1511" t="s">
        <v>449</v>
      </c>
      <c r="C77" s="1505">
        <v>2288</v>
      </c>
    </row>
    <row r="78" spans="1:3" ht="15.75">
      <c r="A78" s="1505">
        <v>2289</v>
      </c>
      <c r="B78" s="1511" t="s">
        <v>450</v>
      </c>
      <c r="C78" s="1505">
        <v>2289</v>
      </c>
    </row>
    <row r="79" spans="1:3" ht="15.75">
      <c r="A79" s="1505">
        <v>3301</v>
      </c>
      <c r="B79" s="1508" t="s">
        <v>451</v>
      </c>
      <c r="C79" s="1505">
        <v>3301</v>
      </c>
    </row>
    <row r="80" spans="1:3" ht="15.75">
      <c r="A80" s="1505">
        <v>3311</v>
      </c>
      <c r="B80" s="1508" t="s">
        <v>2036</v>
      </c>
      <c r="C80" s="1505">
        <v>3311</v>
      </c>
    </row>
    <row r="81" spans="1:3" ht="15.75">
      <c r="A81" s="1505">
        <v>3312</v>
      </c>
      <c r="B81" s="1509" t="s">
        <v>2037</v>
      </c>
      <c r="C81" s="1505">
        <v>3312</v>
      </c>
    </row>
    <row r="82" spans="1:3" ht="15.75">
      <c r="A82" s="1505">
        <v>3318</v>
      </c>
      <c r="B82" s="1511" t="s">
        <v>452</v>
      </c>
      <c r="C82" s="1505">
        <v>3318</v>
      </c>
    </row>
    <row r="83" spans="1:3" ht="15.75">
      <c r="A83" s="1505">
        <v>3321</v>
      </c>
      <c r="B83" s="1508" t="s">
        <v>2028</v>
      </c>
      <c r="C83" s="1505">
        <v>3321</v>
      </c>
    </row>
    <row r="84" spans="1:3" ht="15.75">
      <c r="A84" s="1505">
        <v>3322</v>
      </c>
      <c r="B84" s="1509" t="s">
        <v>2029</v>
      </c>
      <c r="C84" s="1505">
        <v>3322</v>
      </c>
    </row>
    <row r="85" spans="1:3" ht="15.75">
      <c r="A85" s="1505">
        <v>3323</v>
      </c>
      <c r="B85" s="1511" t="s">
        <v>2027</v>
      </c>
      <c r="C85" s="1505">
        <v>3323</v>
      </c>
    </row>
    <row r="86" spans="1:3" ht="15.75">
      <c r="A86" s="1505">
        <v>3324</v>
      </c>
      <c r="B86" s="1511" t="s">
        <v>453</v>
      </c>
      <c r="C86" s="1505">
        <v>3324</v>
      </c>
    </row>
    <row r="87" spans="1:3" ht="15.75">
      <c r="A87" s="1505">
        <v>3325</v>
      </c>
      <c r="B87" s="1509" t="s">
        <v>2030</v>
      </c>
      <c r="C87" s="1505">
        <v>3325</v>
      </c>
    </row>
    <row r="88" spans="1:3" ht="15.75">
      <c r="A88" s="1505">
        <v>3326</v>
      </c>
      <c r="B88" s="1508" t="s">
        <v>2031</v>
      </c>
      <c r="C88" s="1505">
        <v>3326</v>
      </c>
    </row>
    <row r="89" spans="1:3" ht="15.75">
      <c r="A89" s="1505">
        <v>3327</v>
      </c>
      <c r="B89" s="1508" t="s">
        <v>2032</v>
      </c>
      <c r="C89" s="1505">
        <v>3327</v>
      </c>
    </row>
    <row r="90" spans="1:3" ht="15.75">
      <c r="A90" s="1505">
        <v>3332</v>
      </c>
      <c r="B90" s="1508" t="s">
        <v>454</v>
      </c>
      <c r="C90" s="1505">
        <v>3332</v>
      </c>
    </row>
    <row r="91" spans="1:3" ht="15.75">
      <c r="A91" s="1505">
        <v>3333</v>
      </c>
      <c r="B91" s="1509" t="s">
        <v>455</v>
      </c>
      <c r="C91" s="1505">
        <v>3333</v>
      </c>
    </row>
    <row r="92" spans="1:3" ht="15.75">
      <c r="A92" s="1505">
        <v>3334</v>
      </c>
      <c r="B92" s="1509" t="s">
        <v>534</v>
      </c>
      <c r="C92" s="1505">
        <v>3334</v>
      </c>
    </row>
    <row r="93" spans="1:3" ht="15.75">
      <c r="A93" s="1505">
        <v>3336</v>
      </c>
      <c r="B93" s="1509" t="s">
        <v>535</v>
      </c>
      <c r="C93" s="1505">
        <v>3336</v>
      </c>
    </row>
    <row r="94" spans="1:3" ht="15.75">
      <c r="A94" s="1505">
        <v>3337</v>
      </c>
      <c r="B94" s="1508" t="s">
        <v>2033</v>
      </c>
      <c r="C94" s="1505">
        <v>3337</v>
      </c>
    </row>
    <row r="95" spans="1:3" ht="15.75">
      <c r="A95" s="1505">
        <v>3338</v>
      </c>
      <c r="B95" s="1508" t="s">
        <v>2034</v>
      </c>
      <c r="C95" s="1505">
        <v>3338</v>
      </c>
    </row>
    <row r="96" spans="1:3" ht="15.75">
      <c r="A96" s="1505">
        <v>3341</v>
      </c>
      <c r="B96" s="1509" t="s">
        <v>536</v>
      </c>
      <c r="C96" s="1505">
        <v>3341</v>
      </c>
    </row>
    <row r="97" spans="1:3" ht="15.75">
      <c r="A97" s="1505">
        <v>3349</v>
      </c>
      <c r="B97" s="1509" t="s">
        <v>456</v>
      </c>
      <c r="C97" s="1505">
        <v>3349</v>
      </c>
    </row>
    <row r="98" spans="1:3" ht="15.75">
      <c r="A98" s="1505">
        <v>3359</v>
      </c>
      <c r="B98" s="1509" t="s">
        <v>457</v>
      </c>
      <c r="C98" s="1505">
        <v>3359</v>
      </c>
    </row>
    <row r="99" spans="1:3" ht="15.75">
      <c r="A99" s="1505">
        <v>3369</v>
      </c>
      <c r="B99" s="1509" t="s">
        <v>458</v>
      </c>
      <c r="C99" s="1505">
        <v>3369</v>
      </c>
    </row>
    <row r="100" spans="1:3" ht="15.75">
      <c r="A100" s="1505">
        <v>3388</v>
      </c>
      <c r="B100" s="1508" t="s">
        <v>0</v>
      </c>
      <c r="C100" s="1505">
        <v>3388</v>
      </c>
    </row>
    <row r="101" spans="1:3" ht="15.75">
      <c r="A101" s="1505">
        <v>3389</v>
      </c>
      <c r="B101" s="1509" t="s">
        <v>1</v>
      </c>
      <c r="C101" s="1505">
        <v>3389</v>
      </c>
    </row>
    <row r="102" spans="1:3" ht="15.75">
      <c r="A102" s="1505">
        <v>4401</v>
      </c>
      <c r="B102" s="1508" t="s">
        <v>2</v>
      </c>
      <c r="C102" s="1505">
        <v>4401</v>
      </c>
    </row>
    <row r="103" spans="1:3" ht="15.75">
      <c r="A103" s="1505">
        <v>4412</v>
      </c>
      <c r="B103" s="1511" t="s">
        <v>3</v>
      </c>
      <c r="C103" s="1505">
        <v>4412</v>
      </c>
    </row>
    <row r="104" spans="1:3" ht="15.75">
      <c r="A104" s="1505">
        <v>4415</v>
      </c>
      <c r="B104" s="1509" t="s">
        <v>4</v>
      </c>
      <c r="C104" s="1505">
        <v>4415</v>
      </c>
    </row>
    <row r="105" spans="1:3" ht="15.75">
      <c r="A105" s="1505">
        <v>4418</v>
      </c>
      <c r="B105" s="1509" t="s">
        <v>5</v>
      </c>
      <c r="C105" s="1505">
        <v>4418</v>
      </c>
    </row>
    <row r="106" spans="1:3" ht="15.75">
      <c r="A106" s="1505">
        <v>4429</v>
      </c>
      <c r="B106" s="1508" t="s">
        <v>6</v>
      </c>
      <c r="C106" s="1505">
        <v>4429</v>
      </c>
    </row>
    <row r="107" spans="1:3" ht="15.75">
      <c r="A107" s="1505">
        <v>4431</v>
      </c>
      <c r="B107" s="1509" t="s">
        <v>2038</v>
      </c>
      <c r="C107" s="1505">
        <v>4431</v>
      </c>
    </row>
    <row r="108" spans="1:3" ht="15.75">
      <c r="A108" s="1505">
        <v>4433</v>
      </c>
      <c r="B108" s="1509" t="s">
        <v>7</v>
      </c>
      <c r="C108" s="1505">
        <v>4433</v>
      </c>
    </row>
    <row r="109" spans="1:3" ht="15.75">
      <c r="A109" s="1505">
        <v>4436</v>
      </c>
      <c r="B109" s="1509" t="s">
        <v>8</v>
      </c>
      <c r="C109" s="1505">
        <v>4436</v>
      </c>
    </row>
    <row r="110" spans="1:3" ht="15.75">
      <c r="A110" s="1505">
        <v>4437</v>
      </c>
      <c r="B110" s="1510" t="s">
        <v>9</v>
      </c>
      <c r="C110" s="1505">
        <v>4437</v>
      </c>
    </row>
    <row r="111" spans="1:3" ht="15.75">
      <c r="A111" s="1505">
        <v>4450</v>
      </c>
      <c r="B111" s="1509" t="s">
        <v>10</v>
      </c>
      <c r="C111" s="1505">
        <v>4450</v>
      </c>
    </row>
    <row r="112" spans="1:3" ht="15.75">
      <c r="A112" s="1505">
        <v>4451</v>
      </c>
      <c r="B112" s="1514" t="s">
        <v>11</v>
      </c>
      <c r="C112" s="1505">
        <v>4451</v>
      </c>
    </row>
    <row r="113" spans="1:3" ht="15.75">
      <c r="A113" s="1505">
        <v>4452</v>
      </c>
      <c r="B113" s="1514" t="s">
        <v>12</v>
      </c>
      <c r="C113" s="1505">
        <v>4452</v>
      </c>
    </row>
    <row r="114" spans="1:3" ht="15.75">
      <c r="A114" s="1505">
        <v>4453</v>
      </c>
      <c r="B114" s="1514" t="s">
        <v>13</v>
      </c>
      <c r="C114" s="1505">
        <v>4453</v>
      </c>
    </row>
    <row r="115" spans="1:3" ht="15.75">
      <c r="A115" s="1505">
        <v>4454</v>
      </c>
      <c r="B115" s="1515" t="s">
        <v>14</v>
      </c>
      <c r="C115" s="1505">
        <v>4454</v>
      </c>
    </row>
    <row r="116" spans="1:3" ht="15.75">
      <c r="A116" s="1505">
        <v>4455</v>
      </c>
      <c r="B116" s="1515" t="s">
        <v>2039</v>
      </c>
      <c r="C116" s="1505">
        <v>4455</v>
      </c>
    </row>
    <row r="117" spans="1:3" ht="15.75">
      <c r="A117" s="1505">
        <v>4456</v>
      </c>
      <c r="B117" s="1514" t="s">
        <v>15</v>
      </c>
      <c r="C117" s="1505">
        <v>4456</v>
      </c>
    </row>
    <row r="118" spans="1:3" ht="15.75">
      <c r="A118" s="1505">
        <v>4457</v>
      </c>
      <c r="B118" s="1516" t="s">
        <v>2040</v>
      </c>
      <c r="C118" s="1505">
        <v>4457</v>
      </c>
    </row>
    <row r="119" spans="1:3" ht="15.75">
      <c r="A119" s="1505">
        <v>4458</v>
      </c>
      <c r="B119" s="1516" t="s">
        <v>2041</v>
      </c>
      <c r="C119" s="1505">
        <v>4458</v>
      </c>
    </row>
    <row r="120" spans="1:3" ht="15.75">
      <c r="A120" s="1505">
        <v>4459</v>
      </c>
      <c r="B120" s="1516" t="s">
        <v>1696</v>
      </c>
      <c r="C120" s="1505">
        <v>4459</v>
      </c>
    </row>
    <row r="121" spans="1:3" ht="15.75">
      <c r="A121" s="1505">
        <v>4465</v>
      </c>
      <c r="B121" s="1506" t="s">
        <v>16</v>
      </c>
      <c r="C121" s="1505">
        <v>4465</v>
      </c>
    </row>
    <row r="122" spans="1:3" ht="15.75">
      <c r="A122" s="1505">
        <v>4467</v>
      </c>
      <c r="B122" s="1507" t="s">
        <v>17</v>
      </c>
      <c r="C122" s="1505">
        <v>4467</v>
      </c>
    </row>
    <row r="123" spans="1:3" ht="15.75">
      <c r="A123" s="1505">
        <v>4468</v>
      </c>
      <c r="B123" s="1508" t="s">
        <v>18</v>
      </c>
      <c r="C123" s="1505">
        <v>4468</v>
      </c>
    </row>
    <row r="124" spans="1:3" ht="15.75">
      <c r="A124" s="1505">
        <v>4469</v>
      </c>
      <c r="B124" s="1509" t="s">
        <v>19</v>
      </c>
      <c r="C124" s="1505">
        <v>4469</v>
      </c>
    </row>
    <row r="125" spans="1:3" ht="15.75">
      <c r="A125" s="1505">
        <v>5501</v>
      </c>
      <c r="B125" s="1508" t="s">
        <v>20</v>
      </c>
      <c r="C125" s="1505">
        <v>5501</v>
      </c>
    </row>
    <row r="126" spans="1:3" ht="15.75">
      <c r="A126" s="1505">
        <v>5511</v>
      </c>
      <c r="B126" s="1513" t="s">
        <v>21</v>
      </c>
      <c r="C126" s="1505">
        <v>5511</v>
      </c>
    </row>
    <row r="127" spans="1:3" ht="15.75">
      <c r="A127" s="1505">
        <v>5512</v>
      </c>
      <c r="B127" s="1508" t="s">
        <v>22</v>
      </c>
      <c r="C127" s="1505">
        <v>5512</v>
      </c>
    </row>
    <row r="128" spans="1:3" ht="15.75">
      <c r="A128" s="1505">
        <v>5513</v>
      </c>
      <c r="B128" s="1516" t="s">
        <v>564</v>
      </c>
      <c r="C128" s="1505">
        <v>5513</v>
      </c>
    </row>
    <row r="129" spans="1:3" ht="15.75">
      <c r="A129" s="1505">
        <v>5514</v>
      </c>
      <c r="B129" s="1516" t="s">
        <v>565</v>
      </c>
      <c r="C129" s="1505">
        <v>5514</v>
      </c>
    </row>
    <row r="130" spans="1:3" ht="15.75">
      <c r="A130" s="1505">
        <v>5515</v>
      </c>
      <c r="B130" s="1516" t="s">
        <v>566</v>
      </c>
      <c r="C130" s="1505">
        <v>5515</v>
      </c>
    </row>
    <row r="131" spans="1:3" ht="15.75">
      <c r="A131" s="1505">
        <v>5516</v>
      </c>
      <c r="B131" s="1516" t="s">
        <v>567</v>
      </c>
      <c r="C131" s="1505">
        <v>5516</v>
      </c>
    </row>
    <row r="132" spans="1:3" ht="15.75">
      <c r="A132" s="1505">
        <v>5517</v>
      </c>
      <c r="B132" s="1516" t="s">
        <v>568</v>
      </c>
      <c r="C132" s="1505">
        <v>5517</v>
      </c>
    </row>
    <row r="133" spans="1:3" ht="15.75">
      <c r="A133" s="1505">
        <v>5518</v>
      </c>
      <c r="B133" s="1508" t="s">
        <v>569</v>
      </c>
      <c r="C133" s="1505">
        <v>5518</v>
      </c>
    </row>
    <row r="134" spans="1:3" ht="15.75">
      <c r="A134" s="1505">
        <v>5519</v>
      </c>
      <c r="B134" s="1508" t="s">
        <v>570</v>
      </c>
      <c r="C134" s="1505">
        <v>5519</v>
      </c>
    </row>
    <row r="135" spans="1:3" ht="15.75">
      <c r="A135" s="1505">
        <v>5521</v>
      </c>
      <c r="B135" s="1508" t="s">
        <v>571</v>
      </c>
      <c r="C135" s="1505">
        <v>5521</v>
      </c>
    </row>
    <row r="136" spans="1:3" ht="15.75">
      <c r="A136" s="1505">
        <v>5522</v>
      </c>
      <c r="B136" s="1517" t="s">
        <v>572</v>
      </c>
      <c r="C136" s="1505">
        <v>5522</v>
      </c>
    </row>
    <row r="137" spans="1:3" ht="15.75">
      <c r="A137" s="1505">
        <v>5524</v>
      </c>
      <c r="B137" s="1506" t="s">
        <v>573</v>
      </c>
      <c r="C137" s="1505">
        <v>5524</v>
      </c>
    </row>
    <row r="138" spans="1:3" ht="15.75">
      <c r="A138" s="1505">
        <v>5525</v>
      </c>
      <c r="B138" s="1513" t="s">
        <v>574</v>
      </c>
      <c r="C138" s="1505">
        <v>5525</v>
      </c>
    </row>
    <row r="139" spans="1:3" ht="15.75">
      <c r="A139" s="1505">
        <v>5526</v>
      </c>
      <c r="B139" s="1510" t="s">
        <v>575</v>
      </c>
      <c r="C139" s="1505">
        <v>5526</v>
      </c>
    </row>
    <row r="140" spans="1:3" ht="15.75">
      <c r="A140" s="1505">
        <v>5527</v>
      </c>
      <c r="B140" s="1510" t="s">
        <v>576</v>
      </c>
      <c r="C140" s="1505">
        <v>5527</v>
      </c>
    </row>
    <row r="141" spans="1:3" ht="15.75">
      <c r="A141" s="1505">
        <v>5528</v>
      </c>
      <c r="B141" s="1510" t="s">
        <v>577</v>
      </c>
      <c r="C141" s="1505">
        <v>5528</v>
      </c>
    </row>
    <row r="142" spans="1:3" ht="15.75">
      <c r="A142" s="1505">
        <v>5529</v>
      </c>
      <c r="B142" s="1510" t="s">
        <v>578</v>
      </c>
      <c r="C142" s="1505">
        <v>5529</v>
      </c>
    </row>
    <row r="143" spans="1:3" ht="15.75">
      <c r="A143" s="1505">
        <v>5530</v>
      </c>
      <c r="B143" s="1510" t="s">
        <v>579</v>
      </c>
      <c r="C143" s="1505">
        <v>5530</v>
      </c>
    </row>
    <row r="144" spans="1:3" ht="15.75">
      <c r="A144" s="1505">
        <v>5531</v>
      </c>
      <c r="B144" s="1513" t="s">
        <v>580</v>
      </c>
      <c r="C144" s="1505">
        <v>5531</v>
      </c>
    </row>
    <row r="145" spans="1:3" ht="15.75">
      <c r="A145" s="1505">
        <v>5532</v>
      </c>
      <c r="B145" s="1517" t="s">
        <v>581</v>
      </c>
      <c r="C145" s="1505">
        <v>5532</v>
      </c>
    </row>
    <row r="146" spans="1:3" ht="15.75">
      <c r="A146" s="1505">
        <v>5533</v>
      </c>
      <c r="B146" s="1517" t="s">
        <v>582</v>
      </c>
      <c r="C146" s="1505">
        <v>5533</v>
      </c>
    </row>
    <row r="147" spans="1:3" ht="15">
      <c r="A147" s="1518">
        <v>5534</v>
      </c>
      <c r="B147" s="1517" t="s">
        <v>583</v>
      </c>
      <c r="C147" s="1518">
        <v>5534</v>
      </c>
    </row>
    <row r="148" spans="1:3" ht="15">
      <c r="A148" s="1518">
        <v>5535</v>
      </c>
      <c r="B148" s="1517" t="s">
        <v>584</v>
      </c>
      <c r="C148" s="1518">
        <v>5535</v>
      </c>
    </row>
    <row r="149" spans="1:3" ht="15.75">
      <c r="A149" s="1505">
        <v>5538</v>
      </c>
      <c r="B149" s="1513" t="s">
        <v>585</v>
      </c>
      <c r="C149" s="1505">
        <v>5538</v>
      </c>
    </row>
    <row r="150" spans="1:3" ht="15.75">
      <c r="A150" s="1505">
        <v>5540</v>
      </c>
      <c r="B150" s="1517" t="s">
        <v>586</v>
      </c>
      <c r="C150" s="1505">
        <v>5540</v>
      </c>
    </row>
    <row r="151" spans="1:3" ht="15.75">
      <c r="A151" s="1505">
        <v>5541</v>
      </c>
      <c r="B151" s="1517" t="s">
        <v>587</v>
      </c>
      <c r="C151" s="1505">
        <v>5541</v>
      </c>
    </row>
    <row r="152" spans="1:3" ht="15.75">
      <c r="A152" s="1505">
        <v>5545</v>
      </c>
      <c r="B152" s="1517" t="s">
        <v>588</v>
      </c>
      <c r="C152" s="1505">
        <v>5545</v>
      </c>
    </row>
    <row r="153" spans="1:3" ht="15.75">
      <c r="A153" s="1505">
        <v>5546</v>
      </c>
      <c r="B153" s="1517" t="s">
        <v>589</v>
      </c>
      <c r="C153" s="1505">
        <v>5546</v>
      </c>
    </row>
    <row r="154" spans="1:3" ht="15.75">
      <c r="A154" s="1505">
        <v>5547</v>
      </c>
      <c r="B154" s="1517" t="s">
        <v>590</v>
      </c>
      <c r="C154" s="1505">
        <v>5547</v>
      </c>
    </row>
    <row r="155" spans="1:3" ht="15.75">
      <c r="A155" s="1505">
        <v>5548</v>
      </c>
      <c r="B155" s="1517" t="s">
        <v>591</v>
      </c>
      <c r="C155" s="1505">
        <v>5548</v>
      </c>
    </row>
    <row r="156" spans="1:3" ht="15.75">
      <c r="A156" s="1505">
        <v>5550</v>
      </c>
      <c r="B156" s="1517" t="s">
        <v>592</v>
      </c>
      <c r="C156" s="1505">
        <v>5550</v>
      </c>
    </row>
    <row r="157" spans="1:3" ht="15.75">
      <c r="A157" s="1505">
        <v>5551</v>
      </c>
      <c r="B157" s="1517" t="s">
        <v>593</v>
      </c>
      <c r="C157" s="1505">
        <v>5551</v>
      </c>
    </row>
    <row r="158" spans="1:3" ht="15.75">
      <c r="A158" s="1505">
        <v>5553</v>
      </c>
      <c r="B158" s="1517" t="s">
        <v>594</v>
      </c>
      <c r="C158" s="1505">
        <v>5553</v>
      </c>
    </row>
    <row r="159" spans="1:3" ht="15.75">
      <c r="A159" s="1505">
        <v>5554</v>
      </c>
      <c r="B159" s="1513" t="s">
        <v>595</v>
      </c>
      <c r="C159" s="1505">
        <v>5554</v>
      </c>
    </row>
    <row r="160" spans="1:3" ht="15.75">
      <c r="A160" s="1505">
        <v>5556</v>
      </c>
      <c r="B160" s="1509" t="s">
        <v>596</v>
      </c>
      <c r="C160" s="1505">
        <v>5556</v>
      </c>
    </row>
    <row r="161" spans="1:3" ht="15.75">
      <c r="A161" s="1505">
        <v>5561</v>
      </c>
      <c r="B161" s="1519" t="s">
        <v>597</v>
      </c>
      <c r="C161" s="1505">
        <v>5561</v>
      </c>
    </row>
    <row r="162" spans="1:3" ht="15.75">
      <c r="A162" s="1505">
        <v>5562</v>
      </c>
      <c r="B162" s="1519" t="s">
        <v>598</v>
      </c>
      <c r="C162" s="1505">
        <v>5562</v>
      </c>
    </row>
    <row r="163" spans="1:3" ht="15.75">
      <c r="A163" s="1505">
        <v>5588</v>
      </c>
      <c r="B163" s="1508" t="s">
        <v>599</v>
      </c>
      <c r="C163" s="1505">
        <v>5588</v>
      </c>
    </row>
    <row r="164" spans="1:3" ht="15.75">
      <c r="A164" s="1505">
        <v>5589</v>
      </c>
      <c r="B164" s="1508" t="s">
        <v>600</v>
      </c>
      <c r="C164" s="1505">
        <v>5589</v>
      </c>
    </row>
    <row r="165" spans="1:3" ht="15.75">
      <c r="A165" s="1505">
        <v>6601</v>
      </c>
      <c r="B165" s="1508" t="s">
        <v>601</v>
      </c>
      <c r="C165" s="1505">
        <v>6601</v>
      </c>
    </row>
    <row r="166" spans="1:3" ht="15.75">
      <c r="A166" s="1505">
        <v>6602</v>
      </c>
      <c r="B166" s="1509" t="s">
        <v>602</v>
      </c>
      <c r="C166" s="1505">
        <v>6602</v>
      </c>
    </row>
    <row r="167" spans="1:3" ht="15.75">
      <c r="A167" s="1505">
        <v>6603</v>
      </c>
      <c r="B167" s="1509" t="s">
        <v>603</v>
      </c>
      <c r="C167" s="1505">
        <v>6603</v>
      </c>
    </row>
    <row r="168" spans="1:3" ht="15.75">
      <c r="A168" s="1505">
        <v>6604</v>
      </c>
      <c r="B168" s="1509" t="s">
        <v>604</v>
      </c>
      <c r="C168" s="1505">
        <v>6604</v>
      </c>
    </row>
    <row r="169" spans="1:3" ht="15.75">
      <c r="A169" s="1505">
        <v>6605</v>
      </c>
      <c r="B169" s="1509" t="s">
        <v>605</v>
      </c>
      <c r="C169" s="1505">
        <v>6605</v>
      </c>
    </row>
    <row r="170" spans="1:3" ht="15">
      <c r="A170" s="1518">
        <v>6606</v>
      </c>
      <c r="B170" s="1511" t="s">
        <v>606</v>
      </c>
      <c r="C170" s="1518">
        <v>6606</v>
      </c>
    </row>
    <row r="171" spans="1:3" ht="15.75">
      <c r="A171" s="1505">
        <v>6618</v>
      </c>
      <c r="B171" s="1508" t="s">
        <v>607</v>
      </c>
      <c r="C171" s="1505">
        <v>6618</v>
      </c>
    </row>
    <row r="172" spans="1:3" ht="15.75">
      <c r="A172" s="1505">
        <v>6619</v>
      </c>
      <c r="B172" s="1509" t="s">
        <v>608</v>
      </c>
      <c r="C172" s="1505">
        <v>6619</v>
      </c>
    </row>
    <row r="173" spans="1:3" ht="15.75">
      <c r="A173" s="1505">
        <v>6621</v>
      </c>
      <c r="B173" s="1508" t="s">
        <v>609</v>
      </c>
      <c r="C173" s="1505">
        <v>6621</v>
      </c>
    </row>
    <row r="174" spans="1:3" ht="15.75">
      <c r="A174" s="1505">
        <v>6622</v>
      </c>
      <c r="B174" s="1509" t="s">
        <v>610</v>
      </c>
      <c r="C174" s="1505">
        <v>6622</v>
      </c>
    </row>
    <row r="175" spans="1:3" ht="15.75">
      <c r="A175" s="1505">
        <v>6623</v>
      </c>
      <c r="B175" s="1509" t="s">
        <v>611</v>
      </c>
      <c r="C175" s="1505">
        <v>6623</v>
      </c>
    </row>
    <row r="176" spans="1:3" ht="15.75">
      <c r="A176" s="1505">
        <v>6624</v>
      </c>
      <c r="B176" s="1509" t="s">
        <v>612</v>
      </c>
      <c r="C176" s="1505">
        <v>6624</v>
      </c>
    </row>
    <row r="177" spans="1:3" ht="15.75">
      <c r="A177" s="1505">
        <v>6625</v>
      </c>
      <c r="B177" s="1510" t="s">
        <v>613</v>
      </c>
      <c r="C177" s="1505">
        <v>6625</v>
      </c>
    </row>
    <row r="178" spans="1:3" ht="15.75">
      <c r="A178" s="1505">
        <v>6626</v>
      </c>
      <c r="B178" s="1510" t="s">
        <v>493</v>
      </c>
      <c r="C178" s="1505">
        <v>6626</v>
      </c>
    </row>
    <row r="179" spans="1:3" ht="15.75">
      <c r="A179" s="1505">
        <v>6627</v>
      </c>
      <c r="B179" s="1510" t="s">
        <v>494</v>
      </c>
      <c r="C179" s="1505">
        <v>6627</v>
      </c>
    </row>
    <row r="180" spans="1:3" ht="15.75">
      <c r="A180" s="1505">
        <v>6628</v>
      </c>
      <c r="B180" s="1516" t="s">
        <v>495</v>
      </c>
      <c r="C180" s="1505">
        <v>6628</v>
      </c>
    </row>
    <row r="181" spans="1:3" ht="15.75">
      <c r="A181" s="1505">
        <v>6629</v>
      </c>
      <c r="B181" s="1519" t="s">
        <v>496</v>
      </c>
      <c r="C181" s="1505">
        <v>6629</v>
      </c>
    </row>
    <row r="182" spans="1:3" ht="15.75">
      <c r="A182" s="1520">
        <v>7701</v>
      </c>
      <c r="B182" s="1508" t="s">
        <v>497</v>
      </c>
      <c r="C182" s="1520">
        <v>7701</v>
      </c>
    </row>
    <row r="183" spans="1:3" ht="15.75">
      <c r="A183" s="1505">
        <v>7708</v>
      </c>
      <c r="B183" s="1508" t="s">
        <v>498</v>
      </c>
      <c r="C183" s="1505">
        <v>7708</v>
      </c>
    </row>
    <row r="184" spans="1:3" ht="15.75">
      <c r="A184" s="1505">
        <v>7711</v>
      </c>
      <c r="B184" s="1511" t="s">
        <v>499</v>
      </c>
      <c r="C184" s="1505">
        <v>7711</v>
      </c>
    </row>
    <row r="185" spans="1:3" ht="15.75">
      <c r="A185" s="1505">
        <v>7712</v>
      </c>
      <c r="B185" s="1508" t="s">
        <v>500</v>
      </c>
      <c r="C185" s="1505">
        <v>7712</v>
      </c>
    </row>
    <row r="186" spans="1:3" ht="15.75">
      <c r="A186" s="1505">
        <v>7713</v>
      </c>
      <c r="B186" s="1521" t="s">
        <v>501</v>
      </c>
      <c r="C186" s="1505">
        <v>7713</v>
      </c>
    </row>
    <row r="187" spans="1:3" ht="15.75">
      <c r="A187" s="1505">
        <v>7714</v>
      </c>
      <c r="B187" s="1507" t="s">
        <v>502</v>
      </c>
      <c r="C187" s="1505">
        <v>7714</v>
      </c>
    </row>
    <row r="188" spans="1:3" ht="15.75">
      <c r="A188" s="1505">
        <v>7718</v>
      </c>
      <c r="B188" s="1508" t="s">
        <v>503</v>
      </c>
      <c r="C188" s="1505">
        <v>7718</v>
      </c>
    </row>
    <row r="189" spans="1:3" ht="15.75">
      <c r="A189" s="1505">
        <v>7719</v>
      </c>
      <c r="B189" s="1509" t="s">
        <v>504</v>
      </c>
      <c r="C189" s="1505">
        <v>7719</v>
      </c>
    </row>
    <row r="190" spans="1:3" ht="15.75">
      <c r="A190" s="1505">
        <v>7731</v>
      </c>
      <c r="B190" s="1508" t="s">
        <v>505</v>
      </c>
      <c r="C190" s="1505">
        <v>7731</v>
      </c>
    </row>
    <row r="191" spans="1:3" ht="15.75">
      <c r="A191" s="1505">
        <v>7732</v>
      </c>
      <c r="B191" s="1509" t="s">
        <v>506</v>
      </c>
      <c r="C191" s="1505">
        <v>7732</v>
      </c>
    </row>
    <row r="192" spans="1:3" ht="15.75">
      <c r="A192" s="1505">
        <v>7733</v>
      </c>
      <c r="B192" s="1509" t="s">
        <v>507</v>
      </c>
      <c r="C192" s="1505">
        <v>7733</v>
      </c>
    </row>
    <row r="193" spans="1:3" ht="15.75">
      <c r="A193" s="1505">
        <v>7735</v>
      </c>
      <c r="B193" s="1509" t="s">
        <v>508</v>
      </c>
      <c r="C193" s="1505">
        <v>7735</v>
      </c>
    </row>
    <row r="194" spans="1:3" ht="15.75">
      <c r="A194" s="1505">
        <v>7736</v>
      </c>
      <c r="B194" s="1508" t="s">
        <v>509</v>
      </c>
      <c r="C194" s="1505">
        <v>7736</v>
      </c>
    </row>
    <row r="195" spans="1:3" ht="15.75">
      <c r="A195" s="1505">
        <v>7737</v>
      </c>
      <c r="B195" s="1509" t="s">
        <v>510</v>
      </c>
      <c r="C195" s="1505">
        <v>7737</v>
      </c>
    </row>
    <row r="196" spans="1:3" ht="15.75">
      <c r="A196" s="1505">
        <v>7738</v>
      </c>
      <c r="B196" s="1509" t="s">
        <v>511</v>
      </c>
      <c r="C196" s="1505">
        <v>7738</v>
      </c>
    </row>
    <row r="197" spans="1:3" ht="15.75">
      <c r="A197" s="1505">
        <v>7739</v>
      </c>
      <c r="B197" s="1513" t="s">
        <v>512</v>
      </c>
      <c r="C197" s="1505">
        <v>7739</v>
      </c>
    </row>
    <row r="198" spans="1:3" ht="15.75">
      <c r="A198" s="1505">
        <v>7740</v>
      </c>
      <c r="B198" s="1513" t="s">
        <v>513</v>
      </c>
      <c r="C198" s="1505">
        <v>7740</v>
      </c>
    </row>
    <row r="199" spans="1:3" ht="15.75">
      <c r="A199" s="1505">
        <v>7741</v>
      </c>
      <c r="B199" s="1509" t="s">
        <v>514</v>
      </c>
      <c r="C199" s="1505">
        <v>7741</v>
      </c>
    </row>
    <row r="200" spans="1:3" ht="15.75">
      <c r="A200" s="1505">
        <v>7742</v>
      </c>
      <c r="B200" s="1509" t="s">
        <v>515</v>
      </c>
      <c r="C200" s="1505">
        <v>7742</v>
      </c>
    </row>
    <row r="201" spans="1:3" ht="15.75">
      <c r="A201" s="1505">
        <v>7743</v>
      </c>
      <c r="B201" s="1509" t="s">
        <v>516</v>
      </c>
      <c r="C201" s="1505">
        <v>7743</v>
      </c>
    </row>
    <row r="202" spans="1:3" ht="15.75">
      <c r="A202" s="1505">
        <v>7744</v>
      </c>
      <c r="B202" s="1519" t="s">
        <v>517</v>
      </c>
      <c r="C202" s="1505">
        <v>7744</v>
      </c>
    </row>
    <row r="203" spans="1:3" ht="15.75">
      <c r="A203" s="1505">
        <v>7745</v>
      </c>
      <c r="B203" s="1509" t="s">
        <v>518</v>
      </c>
      <c r="C203" s="1505">
        <v>7745</v>
      </c>
    </row>
    <row r="204" spans="1:3" ht="15.75">
      <c r="A204" s="1505">
        <v>7746</v>
      </c>
      <c r="B204" s="1509" t="s">
        <v>519</v>
      </c>
      <c r="C204" s="1505">
        <v>7746</v>
      </c>
    </row>
    <row r="205" spans="1:3" ht="15.75">
      <c r="A205" s="1505">
        <v>7747</v>
      </c>
      <c r="B205" s="1508" t="s">
        <v>520</v>
      </c>
      <c r="C205" s="1505">
        <v>7747</v>
      </c>
    </row>
    <row r="206" spans="1:3" ht="15.75">
      <c r="A206" s="1505">
        <v>7748</v>
      </c>
      <c r="B206" s="1511" t="s">
        <v>521</v>
      </c>
      <c r="C206" s="1505">
        <v>7748</v>
      </c>
    </row>
    <row r="207" spans="1:3" ht="15.75">
      <c r="A207" s="1505">
        <v>7751</v>
      </c>
      <c r="B207" s="1509" t="s">
        <v>522</v>
      </c>
      <c r="C207" s="1505">
        <v>7751</v>
      </c>
    </row>
    <row r="208" spans="1:3" ht="15.75">
      <c r="A208" s="1505">
        <v>7752</v>
      </c>
      <c r="B208" s="1509" t="s">
        <v>523</v>
      </c>
      <c r="C208" s="1505">
        <v>7752</v>
      </c>
    </row>
    <row r="209" spans="1:3" ht="15.75">
      <c r="A209" s="1505">
        <v>7755</v>
      </c>
      <c r="B209" s="1510" t="s">
        <v>93</v>
      </c>
      <c r="C209" s="1505">
        <v>7755</v>
      </c>
    </row>
    <row r="210" spans="1:3" ht="15.75">
      <c r="A210" s="1505">
        <v>7758</v>
      </c>
      <c r="B210" s="1508" t="s">
        <v>94</v>
      </c>
      <c r="C210" s="1505">
        <v>7758</v>
      </c>
    </row>
    <row r="211" spans="1:3" ht="15.75">
      <c r="A211" s="1505">
        <v>7759</v>
      </c>
      <c r="B211" s="1509" t="s">
        <v>95</v>
      </c>
      <c r="C211" s="1505">
        <v>7759</v>
      </c>
    </row>
    <row r="212" spans="1:3" ht="15.75">
      <c r="A212" s="1505">
        <v>7761</v>
      </c>
      <c r="B212" s="1508" t="s">
        <v>96</v>
      </c>
      <c r="C212" s="1505">
        <v>7761</v>
      </c>
    </row>
    <row r="213" spans="1:3" ht="15.75">
      <c r="A213" s="1505">
        <v>7762</v>
      </c>
      <c r="B213" s="1508" t="s">
        <v>97</v>
      </c>
      <c r="C213" s="1505">
        <v>7762</v>
      </c>
    </row>
    <row r="214" spans="1:3" ht="15.75">
      <c r="A214" s="1505">
        <v>7768</v>
      </c>
      <c r="B214" s="1508" t="s">
        <v>98</v>
      </c>
      <c r="C214" s="1505">
        <v>7768</v>
      </c>
    </row>
    <row r="215" spans="1:3" ht="15.75">
      <c r="A215" s="1505">
        <v>8801</v>
      </c>
      <c r="B215" s="1511" t="s">
        <v>99</v>
      </c>
      <c r="C215" s="1505">
        <v>8801</v>
      </c>
    </row>
    <row r="216" spans="1:3" ht="15.75">
      <c r="A216" s="1505">
        <v>8802</v>
      </c>
      <c r="B216" s="1508" t="s">
        <v>100</v>
      </c>
      <c r="C216" s="1505">
        <v>8802</v>
      </c>
    </row>
    <row r="217" spans="1:3" ht="15.75">
      <c r="A217" s="1505">
        <v>8803</v>
      </c>
      <c r="B217" s="1508" t="s">
        <v>101</v>
      </c>
      <c r="C217" s="1505">
        <v>8803</v>
      </c>
    </row>
    <row r="218" spans="1:3" ht="15.75">
      <c r="A218" s="1505">
        <v>8804</v>
      </c>
      <c r="B218" s="1508" t="s">
        <v>102</v>
      </c>
      <c r="C218" s="1505">
        <v>8804</v>
      </c>
    </row>
    <row r="219" spans="1:3" ht="15.75">
      <c r="A219" s="1505">
        <v>8805</v>
      </c>
      <c r="B219" s="1510" t="s">
        <v>103</v>
      </c>
      <c r="C219" s="1505">
        <v>8805</v>
      </c>
    </row>
    <row r="220" spans="1:3" ht="15.75">
      <c r="A220" s="1505">
        <v>8807</v>
      </c>
      <c r="B220" s="1516" t="s">
        <v>104</v>
      </c>
      <c r="C220" s="1505">
        <v>8807</v>
      </c>
    </row>
    <row r="221" spans="1:3" ht="15.75">
      <c r="A221" s="1505">
        <v>8808</v>
      </c>
      <c r="B221" s="1509" t="s">
        <v>105</v>
      </c>
      <c r="C221" s="1505">
        <v>8808</v>
      </c>
    </row>
    <row r="222" spans="1:3" ht="15.75">
      <c r="A222" s="1505">
        <v>8809</v>
      </c>
      <c r="B222" s="1509" t="s">
        <v>106</v>
      </c>
      <c r="C222" s="1505">
        <v>8809</v>
      </c>
    </row>
    <row r="223" spans="1:3" ht="15.75">
      <c r="A223" s="1505">
        <v>8811</v>
      </c>
      <c r="B223" s="1508" t="s">
        <v>107</v>
      </c>
      <c r="C223" s="1505">
        <v>8811</v>
      </c>
    </row>
    <row r="224" spans="1:3" ht="15.75">
      <c r="A224" s="1505">
        <v>8813</v>
      </c>
      <c r="B224" s="1509" t="s">
        <v>108</v>
      </c>
      <c r="C224" s="1505">
        <v>8813</v>
      </c>
    </row>
    <row r="225" spans="1:3" ht="15.75">
      <c r="A225" s="1505">
        <v>8814</v>
      </c>
      <c r="B225" s="1508" t="s">
        <v>109</v>
      </c>
      <c r="C225" s="1505">
        <v>8814</v>
      </c>
    </row>
    <row r="226" spans="1:3" ht="15.75">
      <c r="A226" s="1505">
        <v>8815</v>
      </c>
      <c r="B226" s="1508" t="s">
        <v>110</v>
      </c>
      <c r="C226" s="1505">
        <v>8815</v>
      </c>
    </row>
    <row r="227" spans="1:3" ht="15.75">
      <c r="A227" s="1505">
        <v>8816</v>
      </c>
      <c r="B227" s="1509" t="s">
        <v>111</v>
      </c>
      <c r="C227" s="1505">
        <v>8816</v>
      </c>
    </row>
    <row r="228" spans="1:3" ht="15.75">
      <c r="A228" s="1505">
        <v>8817</v>
      </c>
      <c r="B228" s="1509" t="s">
        <v>112</v>
      </c>
      <c r="C228" s="1505">
        <v>8817</v>
      </c>
    </row>
    <row r="229" spans="1:3" ht="15.75">
      <c r="A229" s="1505">
        <v>8821</v>
      </c>
      <c r="B229" s="1509" t="s">
        <v>113</v>
      </c>
      <c r="C229" s="1505">
        <v>8821</v>
      </c>
    </row>
    <row r="230" spans="1:3" ht="15.75">
      <c r="A230" s="1505">
        <v>8824</v>
      </c>
      <c r="B230" s="1511" t="s">
        <v>114</v>
      </c>
      <c r="C230" s="1505">
        <v>8824</v>
      </c>
    </row>
    <row r="231" spans="1:3" ht="15.75">
      <c r="A231" s="1505">
        <v>8825</v>
      </c>
      <c r="B231" s="1511" t="s">
        <v>115</v>
      </c>
      <c r="C231" s="1505">
        <v>8825</v>
      </c>
    </row>
    <row r="232" spans="1:3" ht="15.75">
      <c r="A232" s="1505">
        <v>8826</v>
      </c>
      <c r="B232" s="1511" t="s">
        <v>116</v>
      </c>
      <c r="C232" s="1505">
        <v>8826</v>
      </c>
    </row>
    <row r="233" spans="1:3" ht="15.75">
      <c r="A233" s="1505">
        <v>8827</v>
      </c>
      <c r="B233" s="1511" t="s">
        <v>117</v>
      </c>
      <c r="C233" s="1505">
        <v>8827</v>
      </c>
    </row>
    <row r="234" spans="1:3" ht="15.75">
      <c r="A234" s="1505">
        <v>8828</v>
      </c>
      <c r="B234" s="1508" t="s">
        <v>118</v>
      </c>
      <c r="C234" s="1505">
        <v>8828</v>
      </c>
    </row>
    <row r="235" spans="1:3" ht="15.75">
      <c r="A235" s="1505">
        <v>8829</v>
      </c>
      <c r="B235" s="1508" t="s">
        <v>119</v>
      </c>
      <c r="C235" s="1505">
        <v>8829</v>
      </c>
    </row>
    <row r="236" spans="1:3" ht="15.75">
      <c r="A236" s="1505">
        <v>8831</v>
      </c>
      <c r="B236" s="1508" t="s">
        <v>120</v>
      </c>
      <c r="C236" s="1505">
        <v>8831</v>
      </c>
    </row>
    <row r="237" spans="1:3" ht="15.75">
      <c r="A237" s="1505">
        <v>8832</v>
      </c>
      <c r="B237" s="1509" t="s">
        <v>121</v>
      </c>
      <c r="C237" s="1505">
        <v>8832</v>
      </c>
    </row>
    <row r="238" spans="1:3" ht="15.75">
      <c r="A238" s="1505">
        <v>8833</v>
      </c>
      <c r="B238" s="1508" t="s">
        <v>122</v>
      </c>
      <c r="C238" s="1505">
        <v>8833</v>
      </c>
    </row>
    <row r="239" spans="1:3" ht="15.75">
      <c r="A239" s="1505">
        <v>8834</v>
      </c>
      <c r="B239" s="1509" t="s">
        <v>123</v>
      </c>
      <c r="C239" s="1505">
        <v>8834</v>
      </c>
    </row>
    <row r="240" spans="1:3" ht="15.75">
      <c r="A240" s="1505">
        <v>8835</v>
      </c>
      <c r="B240" s="1509" t="s">
        <v>618</v>
      </c>
      <c r="C240" s="1505">
        <v>8835</v>
      </c>
    </row>
    <row r="241" spans="1:3" ht="15.75">
      <c r="A241" s="1505">
        <v>8836</v>
      </c>
      <c r="B241" s="1508" t="s">
        <v>619</v>
      </c>
      <c r="C241" s="1505">
        <v>8836</v>
      </c>
    </row>
    <row r="242" spans="1:3" ht="15.75">
      <c r="A242" s="1505">
        <v>8837</v>
      </c>
      <c r="B242" s="1508" t="s">
        <v>620</v>
      </c>
      <c r="C242" s="1505">
        <v>8837</v>
      </c>
    </row>
    <row r="243" spans="1:3" ht="15.75">
      <c r="A243" s="1505">
        <v>8838</v>
      </c>
      <c r="B243" s="1508" t="s">
        <v>621</v>
      </c>
      <c r="C243" s="1505">
        <v>8838</v>
      </c>
    </row>
    <row r="244" spans="1:3" ht="15.75">
      <c r="A244" s="1505">
        <v>8839</v>
      </c>
      <c r="B244" s="1509" t="s">
        <v>622</v>
      </c>
      <c r="C244" s="1505">
        <v>8839</v>
      </c>
    </row>
    <row r="245" spans="1:3" ht="15.75">
      <c r="A245" s="1505">
        <v>8845</v>
      </c>
      <c r="B245" s="1510" t="s">
        <v>623</v>
      </c>
      <c r="C245" s="1505">
        <v>8845</v>
      </c>
    </row>
    <row r="246" spans="1:3" ht="15.75">
      <c r="A246" s="1505">
        <v>8848</v>
      </c>
      <c r="B246" s="1516" t="s">
        <v>624</v>
      </c>
      <c r="C246" s="1505">
        <v>8848</v>
      </c>
    </row>
    <row r="247" spans="1:3" ht="15.75">
      <c r="A247" s="1505">
        <v>8849</v>
      </c>
      <c r="B247" s="1508" t="s">
        <v>625</v>
      </c>
      <c r="C247" s="1505">
        <v>8849</v>
      </c>
    </row>
    <row r="248" spans="1:3" ht="15.75">
      <c r="A248" s="1505">
        <v>8851</v>
      </c>
      <c r="B248" s="1508" t="s">
        <v>626</v>
      </c>
      <c r="C248" s="1505">
        <v>8851</v>
      </c>
    </row>
    <row r="249" spans="1:3" ht="15.75">
      <c r="A249" s="1505">
        <v>8852</v>
      </c>
      <c r="B249" s="1508" t="s">
        <v>627</v>
      </c>
      <c r="C249" s="1505">
        <v>8852</v>
      </c>
    </row>
    <row r="250" spans="1:3" ht="15.75">
      <c r="A250" s="1505">
        <v>8853</v>
      </c>
      <c r="B250" s="1508" t="s">
        <v>628</v>
      </c>
      <c r="C250" s="1505">
        <v>8853</v>
      </c>
    </row>
    <row r="251" spans="1:3" ht="15.75">
      <c r="A251" s="1505">
        <v>8855</v>
      </c>
      <c r="B251" s="1510" t="s">
        <v>629</v>
      </c>
      <c r="C251" s="1505">
        <v>8855</v>
      </c>
    </row>
    <row r="252" spans="1:3" ht="15.75">
      <c r="A252" s="1505">
        <v>8858</v>
      </c>
      <c r="B252" s="1519" t="s">
        <v>630</v>
      </c>
      <c r="C252" s="1505">
        <v>8858</v>
      </c>
    </row>
    <row r="253" spans="1:3" ht="15.75">
      <c r="A253" s="1505">
        <v>8859</v>
      </c>
      <c r="B253" s="1509" t="s">
        <v>631</v>
      </c>
      <c r="C253" s="1505">
        <v>8859</v>
      </c>
    </row>
    <row r="254" spans="1:3" ht="15.75">
      <c r="A254" s="1505">
        <v>8861</v>
      </c>
      <c r="B254" s="1508" t="s">
        <v>632</v>
      </c>
      <c r="C254" s="1505">
        <v>8861</v>
      </c>
    </row>
    <row r="255" spans="1:3" ht="15.75">
      <c r="A255" s="1505">
        <v>8862</v>
      </c>
      <c r="B255" s="1509" t="s">
        <v>633</v>
      </c>
      <c r="C255" s="1505">
        <v>8862</v>
      </c>
    </row>
    <row r="256" spans="1:3" ht="15.75">
      <c r="A256" s="1505">
        <v>8863</v>
      </c>
      <c r="B256" s="1509" t="s">
        <v>634</v>
      </c>
      <c r="C256" s="1505">
        <v>8863</v>
      </c>
    </row>
    <row r="257" spans="1:3" ht="15.75">
      <c r="A257" s="1505">
        <v>8864</v>
      </c>
      <c r="B257" s="1508" t="s">
        <v>635</v>
      </c>
      <c r="C257" s="1505">
        <v>8864</v>
      </c>
    </row>
    <row r="258" spans="1:3" ht="15.75">
      <c r="A258" s="1505">
        <v>8865</v>
      </c>
      <c r="B258" s="1509" t="s">
        <v>636</v>
      </c>
      <c r="C258" s="1505">
        <v>8865</v>
      </c>
    </row>
    <row r="259" spans="1:3" ht="15.75">
      <c r="A259" s="1505">
        <v>8866</v>
      </c>
      <c r="B259" s="1509" t="s">
        <v>44</v>
      </c>
      <c r="C259" s="1505">
        <v>8866</v>
      </c>
    </row>
    <row r="260" spans="1:3" ht="15.75">
      <c r="A260" s="1505">
        <v>8867</v>
      </c>
      <c r="B260" s="1509" t="s">
        <v>45</v>
      </c>
      <c r="C260" s="1505">
        <v>8867</v>
      </c>
    </row>
    <row r="261" spans="1:3" ht="15.75">
      <c r="A261" s="1505">
        <v>8868</v>
      </c>
      <c r="B261" s="1509" t="s">
        <v>46</v>
      </c>
      <c r="C261" s="1505">
        <v>8868</v>
      </c>
    </row>
    <row r="262" spans="1:3" ht="15.75">
      <c r="A262" s="1505">
        <v>8869</v>
      </c>
      <c r="B262" s="1508" t="s">
        <v>47</v>
      </c>
      <c r="C262" s="1505">
        <v>8869</v>
      </c>
    </row>
    <row r="263" spans="1:3" ht="15.75">
      <c r="A263" s="1505">
        <v>8871</v>
      </c>
      <c r="B263" s="1509" t="s">
        <v>48</v>
      </c>
      <c r="C263" s="1505">
        <v>8871</v>
      </c>
    </row>
    <row r="264" spans="1:3" ht="15.75">
      <c r="A264" s="1505">
        <v>8872</v>
      </c>
      <c r="B264" s="1509" t="s">
        <v>644</v>
      </c>
      <c r="C264" s="1505">
        <v>8872</v>
      </c>
    </row>
    <row r="265" spans="1:3" ht="15.75">
      <c r="A265" s="1505">
        <v>8873</v>
      </c>
      <c r="B265" s="1509" t="s">
        <v>645</v>
      </c>
      <c r="C265" s="1505">
        <v>8873</v>
      </c>
    </row>
    <row r="266" spans="1:3" ht="16.5" customHeight="1">
      <c r="A266" s="1505">
        <v>8875</v>
      </c>
      <c r="B266" s="1509" t="s">
        <v>646</v>
      </c>
      <c r="C266" s="1505">
        <v>8875</v>
      </c>
    </row>
    <row r="267" spans="1:3" ht="15.75">
      <c r="A267" s="1505">
        <v>8876</v>
      </c>
      <c r="B267" s="1509" t="s">
        <v>647</v>
      </c>
      <c r="C267" s="1505">
        <v>8876</v>
      </c>
    </row>
    <row r="268" spans="1:3" ht="15.75">
      <c r="A268" s="1505">
        <v>8877</v>
      </c>
      <c r="B268" s="1508" t="s">
        <v>648</v>
      </c>
      <c r="C268" s="1505">
        <v>8877</v>
      </c>
    </row>
    <row r="269" spans="1:3" ht="15.75">
      <c r="A269" s="1505">
        <v>8878</v>
      </c>
      <c r="B269" s="1519" t="s">
        <v>649</v>
      </c>
      <c r="C269" s="1505">
        <v>8878</v>
      </c>
    </row>
    <row r="270" spans="1:3" ht="15.75">
      <c r="A270" s="1505">
        <v>8885</v>
      </c>
      <c r="B270" s="1511" t="s">
        <v>650</v>
      </c>
      <c r="C270" s="1505">
        <v>8885</v>
      </c>
    </row>
    <row r="271" spans="1:3" ht="15.75">
      <c r="A271" s="1505">
        <v>8888</v>
      </c>
      <c r="B271" s="1508" t="s">
        <v>651</v>
      </c>
      <c r="C271" s="1505">
        <v>8888</v>
      </c>
    </row>
    <row r="272" spans="1:3" ht="15.75">
      <c r="A272" s="1505">
        <v>8897</v>
      </c>
      <c r="B272" s="1508" t="s">
        <v>652</v>
      </c>
      <c r="C272" s="1505">
        <v>8897</v>
      </c>
    </row>
    <row r="273" spans="1:3" ht="15.75">
      <c r="A273" s="1505">
        <v>8898</v>
      </c>
      <c r="B273" s="1508" t="s">
        <v>653</v>
      </c>
      <c r="C273" s="1505">
        <v>8898</v>
      </c>
    </row>
    <row r="274" spans="1:3" ht="15.75">
      <c r="A274" s="1505">
        <v>9910</v>
      </c>
      <c r="B274" s="1511" t="s">
        <v>654</v>
      </c>
      <c r="C274" s="1505">
        <v>9910</v>
      </c>
    </row>
    <row r="275" spans="1:3" ht="15.75">
      <c r="A275" s="1505">
        <v>9997</v>
      </c>
      <c r="B275" s="1508" t="s">
        <v>655</v>
      </c>
      <c r="C275" s="1505">
        <v>9997</v>
      </c>
    </row>
    <row r="276" spans="1:3" ht="15.75">
      <c r="A276" s="1505">
        <v>9998</v>
      </c>
      <c r="B276" s="1508" t="s">
        <v>656</v>
      </c>
      <c r="C276" s="1505">
        <v>9998</v>
      </c>
    </row>
    <row r="277" ht="14.25"/>
    <row r="278" ht="14.25"/>
    <row r="279" ht="14.25"/>
    <row r="280" ht="14.25"/>
    <row r="281" spans="1:2" ht="14.25">
      <c r="A281" s="1494" t="s">
        <v>811</v>
      </c>
      <c r="B281" s="1495" t="s">
        <v>813</v>
      </c>
    </row>
    <row r="282" spans="1:2" ht="14.25">
      <c r="A282" s="1523" t="s">
        <v>657</v>
      </c>
      <c r="B282" s="1524"/>
    </row>
    <row r="283" spans="1:2" ht="14.25">
      <c r="A283" s="1523" t="s">
        <v>1241</v>
      </c>
      <c r="B283" s="1524"/>
    </row>
    <row r="284" spans="1:2" ht="14.25">
      <c r="A284" s="1525" t="s">
        <v>1242</v>
      </c>
      <c r="B284" s="1526" t="s">
        <v>1243</v>
      </c>
    </row>
    <row r="285" spans="1:2" ht="14.25">
      <c r="A285" s="1525" t="s">
        <v>1244</v>
      </c>
      <c r="B285" s="1526" t="s">
        <v>1245</v>
      </c>
    </row>
    <row r="286" spans="1:2" ht="14.25">
      <c r="A286" s="1525" t="s">
        <v>1246</v>
      </c>
      <c r="B286" s="1526" t="s">
        <v>1247</v>
      </c>
    </row>
    <row r="287" spans="1:2" ht="14.25">
      <c r="A287" s="1525" t="s">
        <v>1248</v>
      </c>
      <c r="B287" s="1526" t="s">
        <v>1249</v>
      </c>
    </row>
    <row r="288" spans="1:2" ht="14.25">
      <c r="A288" s="1525" t="s">
        <v>1250</v>
      </c>
      <c r="B288" s="1527" t="s">
        <v>1251</v>
      </c>
    </row>
    <row r="289" spans="1:2" ht="14.25">
      <c r="A289" s="1525" t="s">
        <v>1252</v>
      </c>
      <c r="B289" s="1526" t="s">
        <v>1253</v>
      </c>
    </row>
    <row r="290" spans="1:2" ht="14.25">
      <c r="A290" s="1525" t="s">
        <v>1254</v>
      </c>
      <c r="B290" s="1526" t="s">
        <v>1255</v>
      </c>
    </row>
    <row r="291" spans="1:2" ht="14.25">
      <c r="A291" s="1525" t="s">
        <v>1256</v>
      </c>
      <c r="B291" s="1527" t="s">
        <v>1257</v>
      </c>
    </row>
    <row r="292" spans="1:2" ht="14.25">
      <c r="A292" s="1525" t="s">
        <v>1258</v>
      </c>
      <c r="B292" s="1526" t="s">
        <v>1259</v>
      </c>
    </row>
    <row r="293" spans="1:2" ht="14.25">
      <c r="A293" s="1525" t="s">
        <v>1260</v>
      </c>
      <c r="B293" s="1526" t="s">
        <v>1261</v>
      </c>
    </row>
    <row r="294" spans="1:2" ht="14.25">
      <c r="A294" s="1525" t="s">
        <v>1262</v>
      </c>
      <c r="B294" s="1527" t="s">
        <v>1263</v>
      </c>
    </row>
    <row r="295" spans="1:2" ht="14.25">
      <c r="A295" s="1525" t="s">
        <v>1264</v>
      </c>
      <c r="B295" s="1528">
        <v>98315</v>
      </c>
    </row>
    <row r="296" spans="1:2" ht="14.25">
      <c r="A296" s="1523" t="s">
        <v>1265</v>
      </c>
      <c r="B296" s="1593"/>
    </row>
    <row r="297" spans="1:2" ht="14.25">
      <c r="A297" s="1525" t="s">
        <v>658</v>
      </c>
      <c r="B297" s="1529" t="s">
        <v>659</v>
      </c>
    </row>
    <row r="298" spans="1:2" ht="14.25">
      <c r="A298" s="1525" t="s">
        <v>2056</v>
      </c>
      <c r="B298" s="1529" t="s">
        <v>660</v>
      </c>
    </row>
    <row r="299" spans="1:2" ht="14.25">
      <c r="A299" s="1525" t="s">
        <v>661</v>
      </c>
      <c r="B299" s="1529" t="s">
        <v>662</v>
      </c>
    </row>
    <row r="300" spans="1:2" ht="14.25">
      <c r="A300" s="1525" t="s">
        <v>663</v>
      </c>
      <c r="B300" s="1529" t="s">
        <v>664</v>
      </c>
    </row>
    <row r="301" spans="1:2" ht="14.25">
      <c r="A301" s="1525" t="s">
        <v>665</v>
      </c>
      <c r="B301" s="1529" t="s">
        <v>666</v>
      </c>
    </row>
    <row r="302" spans="1:2" ht="14.25">
      <c r="A302" s="1525" t="s">
        <v>2057</v>
      </c>
      <c r="B302" s="1529" t="s">
        <v>667</v>
      </c>
    </row>
    <row r="303" spans="1:2" ht="14.25">
      <c r="A303" s="1525" t="s">
        <v>668</v>
      </c>
      <c r="B303" s="1529" t="s">
        <v>669</v>
      </c>
    </row>
    <row r="304" spans="1:2" ht="14.25">
      <c r="A304" s="1525" t="s">
        <v>670</v>
      </c>
      <c r="B304" s="1529" t="s">
        <v>671</v>
      </c>
    </row>
    <row r="305" spans="1:2" ht="14.25">
      <c r="A305" s="1525" t="s">
        <v>672</v>
      </c>
      <c r="B305" s="1529" t="s">
        <v>673</v>
      </c>
    </row>
    <row r="306" ht="14.25"/>
    <row r="307" ht="14.25"/>
    <row r="308" spans="1:2" ht="14.25">
      <c r="A308" s="1494" t="s">
        <v>811</v>
      </c>
      <c r="B308" s="1495" t="s">
        <v>812</v>
      </c>
    </row>
    <row r="309" ht="15.75">
      <c r="B309" s="1522" t="s">
        <v>1697</v>
      </c>
    </row>
    <row r="310" ht="18.75" thickBot="1">
      <c r="B310" s="1522" t="s">
        <v>1698</v>
      </c>
    </row>
    <row r="311" spans="1:2" ht="16.5">
      <c r="A311" s="1530" t="s">
        <v>1281</v>
      </c>
      <c r="B311" s="1531" t="s">
        <v>674</v>
      </c>
    </row>
    <row r="312" spans="1:2" ht="16.5">
      <c r="A312" s="1532" t="s">
        <v>1282</v>
      </c>
      <c r="B312" s="1533" t="s">
        <v>675</v>
      </c>
    </row>
    <row r="313" spans="1:2" ht="16.5">
      <c r="A313" s="1532" t="s">
        <v>1283</v>
      </c>
      <c r="B313" s="1534" t="s">
        <v>676</v>
      </c>
    </row>
    <row r="314" spans="1:2" ht="16.5">
      <c r="A314" s="1532" t="s">
        <v>1284</v>
      </c>
      <c r="B314" s="1534" t="s">
        <v>677</v>
      </c>
    </row>
    <row r="315" spans="1:2" ht="16.5">
      <c r="A315" s="1532" t="s">
        <v>1285</v>
      </c>
      <c r="B315" s="1534" t="s">
        <v>678</v>
      </c>
    </row>
    <row r="316" spans="1:2" ht="16.5">
      <c r="A316" s="1532" t="s">
        <v>1286</v>
      </c>
      <c r="B316" s="1534" t="s">
        <v>679</v>
      </c>
    </row>
    <row r="317" spans="1:2" ht="16.5">
      <c r="A317" s="1532" t="s">
        <v>1287</v>
      </c>
      <c r="B317" s="1534" t="s">
        <v>680</v>
      </c>
    </row>
    <row r="318" spans="1:2" ht="16.5">
      <c r="A318" s="1532" t="s">
        <v>1288</v>
      </c>
      <c r="B318" s="1534" t="s">
        <v>681</v>
      </c>
    </row>
    <row r="319" spans="1:2" ht="16.5">
      <c r="A319" s="1532" t="s">
        <v>1289</v>
      </c>
      <c r="B319" s="1534" t="s">
        <v>682</v>
      </c>
    </row>
    <row r="320" spans="1:2" ht="16.5">
      <c r="A320" s="1532" t="s">
        <v>1290</v>
      </c>
      <c r="B320" s="1534" t="s">
        <v>683</v>
      </c>
    </row>
    <row r="321" spans="1:2" ht="16.5">
      <c r="A321" s="1532" t="s">
        <v>1291</v>
      </c>
      <c r="B321" s="1534" t="s">
        <v>684</v>
      </c>
    </row>
    <row r="322" spans="1:2" ht="16.5">
      <c r="A322" s="1532" t="s">
        <v>1292</v>
      </c>
      <c r="B322" s="1535" t="s">
        <v>685</v>
      </c>
    </row>
    <row r="323" spans="1:2" ht="16.5">
      <c r="A323" s="1532" t="s">
        <v>1293</v>
      </c>
      <c r="B323" s="1535" t="s">
        <v>686</v>
      </c>
    </row>
    <row r="324" spans="1:2" ht="16.5">
      <c r="A324" s="1532" t="s">
        <v>1294</v>
      </c>
      <c r="B324" s="1534" t="s">
        <v>687</v>
      </c>
    </row>
    <row r="325" spans="1:2" ht="16.5">
      <c r="A325" s="1532" t="s">
        <v>1295</v>
      </c>
      <c r="B325" s="1534" t="s">
        <v>688</v>
      </c>
    </row>
    <row r="326" spans="1:2" ht="16.5">
      <c r="A326" s="1532" t="s">
        <v>1296</v>
      </c>
      <c r="B326" s="1534" t="s">
        <v>689</v>
      </c>
    </row>
    <row r="327" spans="1:2" ht="16.5">
      <c r="A327" s="1532" t="s">
        <v>1297</v>
      </c>
      <c r="B327" s="1534" t="s">
        <v>1266</v>
      </c>
    </row>
    <row r="328" spans="1:2" ht="16.5">
      <c r="A328" s="1532" t="s">
        <v>1298</v>
      </c>
      <c r="B328" s="1534" t="s">
        <v>1267</v>
      </c>
    </row>
    <row r="329" spans="1:2" ht="16.5">
      <c r="A329" s="1532" t="s">
        <v>1299</v>
      </c>
      <c r="B329" s="1534" t="s">
        <v>690</v>
      </c>
    </row>
    <row r="330" spans="1:2" ht="16.5">
      <c r="A330" s="1532" t="s">
        <v>1300</v>
      </c>
      <c r="B330" s="1534" t="s">
        <v>691</v>
      </c>
    </row>
    <row r="331" spans="1:2" ht="16.5">
      <c r="A331" s="1532" t="s">
        <v>1301</v>
      </c>
      <c r="B331" s="1534" t="s">
        <v>1268</v>
      </c>
    </row>
    <row r="332" spans="1:2" ht="16.5">
      <c r="A332" s="1532" t="s">
        <v>1302</v>
      </c>
      <c r="B332" s="1534" t="s">
        <v>692</v>
      </c>
    </row>
    <row r="333" spans="1:2" ht="16.5">
      <c r="A333" s="1532" t="s">
        <v>1303</v>
      </c>
      <c r="B333" s="1534" t="s">
        <v>693</v>
      </c>
    </row>
    <row r="334" spans="1:2" ht="32.25" customHeight="1">
      <c r="A334" s="1536" t="s">
        <v>1304</v>
      </c>
      <c r="B334" s="1537" t="s">
        <v>76</v>
      </c>
    </row>
    <row r="335" spans="1:2" ht="16.5">
      <c r="A335" s="1538" t="s">
        <v>1305</v>
      </c>
      <c r="B335" s="1539" t="s">
        <v>77</v>
      </c>
    </row>
    <row r="336" spans="1:2" ht="16.5">
      <c r="A336" s="1538" t="s">
        <v>1306</v>
      </c>
      <c r="B336" s="1539" t="s">
        <v>78</v>
      </c>
    </row>
    <row r="337" spans="1:2" ht="16.5">
      <c r="A337" s="1538" t="s">
        <v>1307</v>
      </c>
      <c r="B337" s="1539" t="s">
        <v>1269</v>
      </c>
    </row>
    <row r="338" spans="1:2" ht="16.5">
      <c r="A338" s="1532" t="s">
        <v>1308</v>
      </c>
      <c r="B338" s="1534" t="s">
        <v>79</v>
      </c>
    </row>
    <row r="339" spans="1:2" ht="16.5">
      <c r="A339" s="1532" t="s">
        <v>1309</v>
      </c>
      <c r="B339" s="1534" t="s">
        <v>80</v>
      </c>
    </row>
    <row r="340" spans="1:2" ht="16.5">
      <c r="A340" s="1532" t="s">
        <v>1310</v>
      </c>
      <c r="B340" s="1534" t="s">
        <v>1270</v>
      </c>
    </row>
    <row r="341" spans="1:2" ht="16.5">
      <c r="A341" s="1532" t="s">
        <v>1311</v>
      </c>
      <c r="B341" s="1534" t="s">
        <v>81</v>
      </c>
    </row>
    <row r="342" spans="1:2" ht="16.5">
      <c r="A342" s="1532" t="s">
        <v>1312</v>
      </c>
      <c r="B342" s="1534" t="s">
        <v>82</v>
      </c>
    </row>
    <row r="343" spans="1:2" ht="16.5">
      <c r="A343" s="1532" t="s">
        <v>1313</v>
      </c>
      <c r="B343" s="1534" t="s">
        <v>83</v>
      </c>
    </row>
    <row r="344" spans="1:2" ht="16.5">
      <c r="A344" s="1532" t="s">
        <v>1314</v>
      </c>
      <c r="B344" s="1539" t="s">
        <v>84</v>
      </c>
    </row>
    <row r="345" spans="1:2" ht="16.5">
      <c r="A345" s="1532" t="s">
        <v>1315</v>
      </c>
      <c r="B345" s="1539" t="s">
        <v>85</v>
      </c>
    </row>
    <row r="346" spans="1:2" ht="16.5">
      <c r="A346" s="1532" t="s">
        <v>1316</v>
      </c>
      <c r="B346" s="1539" t="s">
        <v>1271</v>
      </c>
    </row>
    <row r="347" spans="1:2" ht="16.5">
      <c r="A347" s="1532" t="s">
        <v>1317</v>
      </c>
      <c r="B347" s="1534" t="s">
        <v>86</v>
      </c>
    </row>
    <row r="348" spans="1:2" ht="16.5">
      <c r="A348" s="1532" t="s">
        <v>1318</v>
      </c>
      <c r="B348" s="1534" t="s">
        <v>87</v>
      </c>
    </row>
    <row r="349" spans="1:2" ht="16.5">
      <c r="A349" s="1532" t="s">
        <v>1319</v>
      </c>
      <c r="B349" s="1539" t="s">
        <v>88</v>
      </c>
    </row>
    <row r="350" spans="1:2" ht="16.5">
      <c r="A350" s="1532" t="s">
        <v>1320</v>
      </c>
      <c r="B350" s="1534" t="s">
        <v>89</v>
      </c>
    </row>
    <row r="351" spans="1:2" ht="16.5">
      <c r="A351" s="1532" t="s">
        <v>1321</v>
      </c>
      <c r="B351" s="1534" t="s">
        <v>90</v>
      </c>
    </row>
    <row r="352" spans="1:2" ht="16.5">
      <c r="A352" s="1532" t="s">
        <v>1322</v>
      </c>
      <c r="B352" s="1534" t="s">
        <v>91</v>
      </c>
    </row>
    <row r="353" spans="1:2" ht="16.5">
      <c r="A353" s="1532" t="s">
        <v>1323</v>
      </c>
      <c r="B353" s="1534" t="s">
        <v>92</v>
      </c>
    </row>
    <row r="354" spans="1:2" ht="16.5">
      <c r="A354" s="1532" t="s">
        <v>1324</v>
      </c>
      <c r="B354" s="1534" t="s">
        <v>1272</v>
      </c>
    </row>
    <row r="355" spans="1:2" ht="16.5">
      <c r="A355" s="1532" t="s">
        <v>1325</v>
      </c>
      <c r="B355" s="1534" t="s">
        <v>459</v>
      </c>
    </row>
    <row r="356" spans="1:2" ht="16.5">
      <c r="A356" s="1532" t="s">
        <v>1326</v>
      </c>
      <c r="B356" s="1534" t="s">
        <v>460</v>
      </c>
    </row>
    <row r="357" spans="1:2" ht="16.5">
      <c r="A357" s="1540" t="s">
        <v>1327</v>
      </c>
      <c r="B357" s="1541" t="s">
        <v>461</v>
      </c>
    </row>
    <row r="358" spans="1:2" ht="16.5">
      <c r="A358" s="1542" t="s">
        <v>1328</v>
      </c>
      <c r="B358" s="1543" t="s">
        <v>462</v>
      </c>
    </row>
    <row r="359" spans="1:2" ht="16.5">
      <c r="A359" s="1542" t="s">
        <v>1329</v>
      </c>
      <c r="B359" s="1543" t="s">
        <v>463</v>
      </c>
    </row>
    <row r="360" spans="1:2" ht="16.5">
      <c r="A360" s="1542" t="s">
        <v>1330</v>
      </c>
      <c r="B360" s="1543" t="s">
        <v>464</v>
      </c>
    </row>
    <row r="361" spans="1:2" ht="17.25" thickBot="1">
      <c r="A361" s="1544" t="s">
        <v>1331</v>
      </c>
      <c r="B361" s="1545" t="s">
        <v>465</v>
      </c>
    </row>
    <row r="362" spans="1:256" ht="18">
      <c r="A362" s="1594"/>
      <c r="B362" s="1546" t="s">
        <v>1699</v>
      </c>
      <c r="E362" s="1547"/>
      <c r="F362" s="1547"/>
      <c r="G362" s="1547"/>
      <c r="H362" s="1547"/>
      <c r="I362" s="1547"/>
      <c r="J362" s="1547"/>
      <c r="K362" s="1547"/>
      <c r="L362" s="1547"/>
      <c r="M362" s="1547"/>
      <c r="N362" s="1547"/>
      <c r="O362" s="1547"/>
      <c r="P362" s="1547"/>
      <c r="Q362" s="1547"/>
      <c r="R362" s="1547"/>
      <c r="S362" s="1547"/>
      <c r="T362" s="1547"/>
      <c r="U362" s="1547"/>
      <c r="V362" s="1547"/>
      <c r="W362" s="1547"/>
      <c r="X362" s="1547"/>
      <c r="Y362" s="1547"/>
      <c r="Z362" s="1547"/>
      <c r="AA362" s="1547"/>
      <c r="AB362" s="1547"/>
      <c r="AC362" s="1547"/>
      <c r="AD362" s="1547"/>
      <c r="AE362" s="1547"/>
      <c r="AF362" s="1547"/>
      <c r="AG362" s="1547"/>
      <c r="AH362" s="1547"/>
      <c r="AI362" s="1547"/>
      <c r="AJ362" s="1547"/>
      <c r="AK362" s="1547"/>
      <c r="AL362" s="1547"/>
      <c r="AM362" s="1547"/>
      <c r="AN362" s="1547"/>
      <c r="AO362" s="1547"/>
      <c r="AP362" s="1547"/>
      <c r="AQ362" s="1547"/>
      <c r="AR362" s="1547"/>
      <c r="AS362" s="1547"/>
      <c r="AT362" s="1547"/>
      <c r="AU362" s="1547"/>
      <c r="AV362" s="1547"/>
      <c r="AW362" s="1547"/>
      <c r="AX362" s="1547"/>
      <c r="AY362" s="1547"/>
      <c r="AZ362" s="1547"/>
      <c r="BA362" s="1547"/>
      <c r="BB362" s="1547"/>
      <c r="BC362" s="1547"/>
      <c r="BD362" s="1547"/>
      <c r="BE362" s="1547"/>
      <c r="BF362" s="1547"/>
      <c r="BG362" s="1547"/>
      <c r="BH362" s="1547"/>
      <c r="BI362" s="1547"/>
      <c r="BJ362" s="1547"/>
      <c r="BK362" s="1547"/>
      <c r="BL362" s="1547"/>
      <c r="BM362" s="1547"/>
      <c r="BN362" s="1547"/>
      <c r="BO362" s="1547"/>
      <c r="BP362" s="1547"/>
      <c r="BQ362" s="1547"/>
      <c r="BR362" s="1547"/>
      <c r="BS362" s="1547"/>
      <c r="BT362" s="1547"/>
      <c r="BU362" s="1547"/>
      <c r="BV362" s="1547"/>
      <c r="BW362" s="1547"/>
      <c r="BX362" s="1547"/>
      <c r="BY362" s="1547"/>
      <c r="BZ362" s="1547"/>
      <c r="CA362" s="1547"/>
      <c r="CB362" s="1547"/>
      <c r="CC362" s="1547"/>
      <c r="CD362" s="1547"/>
      <c r="CE362" s="1547"/>
      <c r="CF362" s="1547"/>
      <c r="CG362" s="1547"/>
      <c r="CH362" s="1547"/>
      <c r="CI362" s="1547"/>
      <c r="CJ362" s="1547"/>
      <c r="CK362" s="1547"/>
      <c r="CL362" s="1547"/>
      <c r="CM362" s="1547"/>
      <c r="CN362" s="1547"/>
      <c r="CO362" s="1547"/>
      <c r="CP362" s="1547"/>
      <c r="CQ362" s="1547"/>
      <c r="CR362" s="1547"/>
      <c r="CS362" s="1547"/>
      <c r="CT362" s="1547"/>
      <c r="CU362" s="1547"/>
      <c r="CV362" s="1547"/>
      <c r="CW362" s="1547"/>
      <c r="CX362" s="1547"/>
      <c r="CY362" s="1547"/>
      <c r="CZ362" s="1547"/>
      <c r="DA362" s="1547"/>
      <c r="DB362" s="1547"/>
      <c r="DC362" s="1547"/>
      <c r="DD362" s="1547"/>
      <c r="DE362" s="1547"/>
      <c r="DF362" s="1547"/>
      <c r="DG362" s="1547"/>
      <c r="DH362" s="1547"/>
      <c r="DI362" s="1547"/>
      <c r="DJ362" s="1547"/>
      <c r="DK362" s="1547"/>
      <c r="DL362" s="1547"/>
      <c r="DM362" s="1547"/>
      <c r="DN362" s="1547"/>
      <c r="DO362" s="1547"/>
      <c r="DP362" s="1547"/>
      <c r="DQ362" s="1547"/>
      <c r="DR362" s="1547"/>
      <c r="DS362" s="1547"/>
      <c r="DT362" s="1547"/>
      <c r="DU362" s="1547"/>
      <c r="DV362" s="1547"/>
      <c r="DW362" s="1547"/>
      <c r="DX362" s="1547"/>
      <c r="DY362" s="1547"/>
      <c r="DZ362" s="1547"/>
      <c r="EA362" s="1547"/>
      <c r="EB362" s="1547"/>
      <c r="EC362" s="1547"/>
      <c r="ED362" s="1547"/>
      <c r="EE362" s="1547"/>
      <c r="EF362" s="1547"/>
      <c r="EG362" s="1547"/>
      <c r="EH362" s="1547"/>
      <c r="EI362" s="1547"/>
      <c r="EJ362" s="1547"/>
      <c r="EK362" s="1547"/>
      <c r="EL362" s="1547"/>
      <c r="EM362" s="1547"/>
      <c r="EN362" s="1547"/>
      <c r="EO362" s="1547"/>
      <c r="EP362" s="1547"/>
      <c r="EQ362" s="1547"/>
      <c r="ER362" s="1547"/>
      <c r="ES362" s="1547"/>
      <c r="ET362" s="1547"/>
      <c r="EU362" s="1547"/>
      <c r="EV362" s="1547"/>
      <c r="EW362" s="1547"/>
      <c r="EX362" s="1547"/>
      <c r="EY362" s="1547"/>
      <c r="EZ362" s="1547"/>
      <c r="FA362" s="1547"/>
      <c r="FB362" s="1547"/>
      <c r="FC362" s="1547"/>
      <c r="FD362" s="1547"/>
      <c r="FE362" s="1547"/>
      <c r="FF362" s="1547"/>
      <c r="FG362" s="1547"/>
      <c r="FH362" s="1547"/>
      <c r="FI362" s="1547"/>
      <c r="FJ362" s="1547"/>
      <c r="FK362" s="1547"/>
      <c r="FL362" s="1547"/>
      <c r="FM362" s="1547"/>
      <c r="FN362" s="1547"/>
      <c r="FO362" s="1547"/>
      <c r="FP362" s="1547"/>
      <c r="FQ362" s="1547"/>
      <c r="FR362" s="1547"/>
      <c r="FS362" s="1547"/>
      <c r="FT362" s="1547"/>
      <c r="FU362" s="1547"/>
      <c r="FV362" s="1547"/>
      <c r="FW362" s="1547"/>
      <c r="FX362" s="1547"/>
      <c r="FY362" s="1547"/>
      <c r="FZ362" s="1547"/>
      <c r="GA362" s="1547"/>
      <c r="GB362" s="1547"/>
      <c r="GC362" s="1547"/>
      <c r="GD362" s="1547"/>
      <c r="GE362" s="1547"/>
      <c r="GF362" s="1547"/>
      <c r="GG362" s="1547"/>
      <c r="GH362" s="1547"/>
      <c r="GI362" s="1547"/>
      <c r="GJ362" s="1547"/>
      <c r="GK362" s="1547"/>
      <c r="GL362" s="1547"/>
      <c r="GM362" s="1547"/>
      <c r="GN362" s="1547"/>
      <c r="GO362" s="1547"/>
      <c r="GP362" s="1547"/>
      <c r="GQ362" s="1547"/>
      <c r="GR362" s="1547"/>
      <c r="GS362" s="1547"/>
      <c r="GT362" s="1547"/>
      <c r="GU362" s="1547"/>
      <c r="GV362" s="1547"/>
      <c r="GW362" s="1547"/>
      <c r="GX362" s="1547"/>
      <c r="GY362" s="1547"/>
      <c r="GZ362" s="1547"/>
      <c r="HA362" s="1547"/>
      <c r="HB362" s="1547"/>
      <c r="HC362" s="1547"/>
      <c r="HD362" s="1547"/>
      <c r="HE362" s="1547"/>
      <c r="HF362" s="1547"/>
      <c r="HG362" s="1547"/>
      <c r="HH362" s="1547"/>
      <c r="HI362" s="1547"/>
      <c r="HJ362" s="1547"/>
      <c r="HK362" s="1547"/>
      <c r="HL362" s="1547"/>
      <c r="HM362" s="1547"/>
      <c r="HN362" s="1547"/>
      <c r="HO362" s="1547"/>
      <c r="HP362" s="1547"/>
      <c r="HQ362" s="1547"/>
      <c r="HR362" s="1547"/>
      <c r="HS362" s="1547"/>
      <c r="HT362" s="1547"/>
      <c r="HU362" s="1547"/>
      <c r="HV362" s="1547"/>
      <c r="HW362" s="1547"/>
      <c r="HX362" s="1547"/>
      <c r="HY362" s="1547"/>
      <c r="HZ362" s="1547"/>
      <c r="IA362" s="1547"/>
      <c r="IB362" s="1547"/>
      <c r="IC362" s="1547"/>
      <c r="ID362" s="1547"/>
      <c r="IE362" s="1547"/>
      <c r="IF362" s="1547"/>
      <c r="IG362" s="1547"/>
      <c r="IH362" s="1547"/>
      <c r="II362" s="1547"/>
      <c r="IJ362" s="1547"/>
      <c r="IK362" s="1547"/>
      <c r="IL362" s="1547"/>
      <c r="IM362" s="1547"/>
      <c r="IN362" s="1547"/>
      <c r="IO362" s="1547"/>
      <c r="IP362" s="1547"/>
      <c r="IQ362" s="1547"/>
      <c r="IR362" s="1547"/>
      <c r="IS362" s="1547"/>
      <c r="IT362" s="1547"/>
      <c r="IU362" s="1547"/>
      <c r="IV362" s="1547"/>
    </row>
    <row r="363" spans="1:2" ht="18">
      <c r="A363" s="1595"/>
      <c r="B363" s="1549" t="s">
        <v>1700</v>
      </c>
    </row>
    <row r="364" spans="1:2" ht="18">
      <c r="A364" s="1595"/>
      <c r="B364" s="1550" t="s">
        <v>1701</v>
      </c>
    </row>
    <row r="365" spans="1:2" ht="18">
      <c r="A365" s="1552" t="s">
        <v>1332</v>
      </c>
      <c r="B365" s="1551" t="s">
        <v>1702</v>
      </c>
    </row>
    <row r="366" spans="1:2" ht="18">
      <c r="A366" s="1552" t="s">
        <v>1333</v>
      </c>
      <c r="B366" s="1553" t="s">
        <v>1703</v>
      </c>
    </row>
    <row r="367" spans="1:2" ht="18">
      <c r="A367" s="1552" t="s">
        <v>1334</v>
      </c>
      <c r="B367" s="1554" t="s">
        <v>1704</v>
      </c>
    </row>
    <row r="368" spans="1:2" ht="18">
      <c r="A368" s="1552" t="s">
        <v>1335</v>
      </c>
      <c r="B368" s="1554" t="s">
        <v>1705</v>
      </c>
    </row>
    <row r="369" spans="1:2" ht="18">
      <c r="A369" s="1552" t="s">
        <v>1336</v>
      </c>
      <c r="B369" s="1554" t="s">
        <v>1706</v>
      </c>
    </row>
    <row r="370" spans="1:2" ht="18">
      <c r="A370" s="1552" t="s">
        <v>1337</v>
      </c>
      <c r="B370" s="1554" t="s">
        <v>1707</v>
      </c>
    </row>
    <row r="371" spans="1:2" ht="18">
      <c r="A371" s="1552" t="s">
        <v>1338</v>
      </c>
      <c r="B371" s="1554" t="s">
        <v>1708</v>
      </c>
    </row>
    <row r="372" spans="1:2" ht="18">
      <c r="A372" s="1552" t="s">
        <v>1339</v>
      </c>
      <c r="B372" s="1555" t="s">
        <v>1709</v>
      </c>
    </row>
    <row r="373" spans="1:2" ht="18">
      <c r="A373" s="1552" t="s">
        <v>1340</v>
      </c>
      <c r="B373" s="1555" t="s">
        <v>1710</v>
      </c>
    </row>
    <row r="374" spans="1:2" ht="18">
      <c r="A374" s="1552" t="s">
        <v>1341</v>
      </c>
      <c r="B374" s="1555" t="s">
        <v>1711</v>
      </c>
    </row>
    <row r="375" spans="1:2" ht="18">
      <c r="A375" s="1552" t="s">
        <v>1342</v>
      </c>
      <c r="B375" s="1555" t="s">
        <v>1712</v>
      </c>
    </row>
    <row r="376" spans="1:2" ht="18">
      <c r="A376" s="1552" t="s">
        <v>1343</v>
      </c>
      <c r="B376" s="1556" t="s">
        <v>1713</v>
      </c>
    </row>
    <row r="377" spans="1:2" ht="18">
      <c r="A377" s="1552" t="s">
        <v>1344</v>
      </c>
      <c r="B377" s="1556" t="s">
        <v>1714</v>
      </c>
    </row>
    <row r="378" spans="1:2" ht="18">
      <c r="A378" s="1552" t="s">
        <v>1345</v>
      </c>
      <c r="B378" s="1555" t="s">
        <v>1715</v>
      </c>
    </row>
    <row r="379" spans="1:5" ht="18">
      <c r="A379" s="1552" t="s">
        <v>1346</v>
      </c>
      <c r="B379" s="1555" t="s">
        <v>1716</v>
      </c>
      <c r="C379" s="1557" t="s">
        <v>186</v>
      </c>
      <c r="E379" s="1558"/>
    </row>
    <row r="380" spans="1:5" ht="18">
      <c r="A380" s="1552" t="s">
        <v>1347</v>
      </c>
      <c r="B380" s="1554" t="s">
        <v>1717</v>
      </c>
      <c r="C380" s="1557" t="s">
        <v>186</v>
      </c>
      <c r="E380" s="1558"/>
    </row>
    <row r="381" spans="1:5" ht="18">
      <c r="A381" s="1552" t="s">
        <v>1348</v>
      </c>
      <c r="B381" s="1555" t="s">
        <v>1718</v>
      </c>
      <c r="C381" s="1557" t="s">
        <v>186</v>
      </c>
      <c r="E381" s="1558"/>
    </row>
    <row r="382" spans="1:5" ht="18">
      <c r="A382" s="1552" t="s">
        <v>1349</v>
      </c>
      <c r="B382" s="1555" t="s">
        <v>1719</v>
      </c>
      <c r="C382" s="1557" t="s">
        <v>186</v>
      </c>
      <c r="E382" s="1558"/>
    </row>
    <row r="383" spans="1:5" ht="18">
      <c r="A383" s="1552" t="s">
        <v>1350</v>
      </c>
      <c r="B383" s="1555" t="s">
        <v>1720</v>
      </c>
      <c r="C383" s="1557" t="s">
        <v>186</v>
      </c>
      <c r="E383" s="1558"/>
    </row>
    <row r="384" spans="1:5" ht="18">
      <c r="A384" s="1552" t="s">
        <v>1351</v>
      </c>
      <c r="B384" s="1555" t="s">
        <v>1721</v>
      </c>
      <c r="C384" s="1557" t="s">
        <v>186</v>
      </c>
      <c r="E384" s="1558"/>
    </row>
    <row r="385" spans="1:5" ht="18">
      <c r="A385" s="1552" t="s">
        <v>1352</v>
      </c>
      <c r="B385" s="1555" t="s">
        <v>1722</v>
      </c>
      <c r="C385" s="1557" t="s">
        <v>186</v>
      </c>
      <c r="E385" s="1558"/>
    </row>
    <row r="386" spans="1:5" ht="18">
      <c r="A386" s="1552" t="s">
        <v>1353</v>
      </c>
      <c r="B386" s="1555" t="s">
        <v>1723</v>
      </c>
      <c r="C386" s="1557" t="s">
        <v>186</v>
      </c>
      <c r="E386" s="1558"/>
    </row>
    <row r="387" spans="1:5" ht="18">
      <c r="A387" s="1552" t="s">
        <v>1354</v>
      </c>
      <c r="B387" s="1555" t="s">
        <v>1724</v>
      </c>
      <c r="C387" s="1557" t="s">
        <v>186</v>
      </c>
      <c r="E387" s="1558"/>
    </row>
    <row r="388" spans="1:5" ht="18">
      <c r="A388" s="1552" t="s">
        <v>1355</v>
      </c>
      <c r="B388" s="1554" t="s">
        <v>1725</v>
      </c>
      <c r="C388" s="1557" t="s">
        <v>186</v>
      </c>
      <c r="E388" s="1558"/>
    </row>
    <row r="389" spans="1:5" ht="18">
      <c r="A389" s="1552" t="s">
        <v>1356</v>
      </c>
      <c r="B389" s="1555" t="s">
        <v>1726</v>
      </c>
      <c r="C389" s="1557" t="s">
        <v>186</v>
      </c>
      <c r="E389" s="1558"/>
    </row>
    <row r="390" spans="1:5" ht="18">
      <c r="A390" s="1552" t="s">
        <v>1357</v>
      </c>
      <c r="B390" s="1554" t="s">
        <v>1727</v>
      </c>
      <c r="C390" s="1557" t="s">
        <v>186</v>
      </c>
      <c r="E390" s="1558"/>
    </row>
    <row r="391" spans="1:5" ht="18">
      <c r="A391" s="1552" t="s">
        <v>1358</v>
      </c>
      <c r="B391" s="1554" t="s">
        <v>1728</v>
      </c>
      <c r="C391" s="1557" t="s">
        <v>186</v>
      </c>
      <c r="E391" s="1558"/>
    </row>
    <row r="392" spans="1:5" ht="18">
      <c r="A392" s="1552" t="s">
        <v>1359</v>
      </c>
      <c r="B392" s="1554" t="s">
        <v>1729</v>
      </c>
      <c r="C392" s="1557" t="s">
        <v>186</v>
      </c>
      <c r="E392" s="1558"/>
    </row>
    <row r="393" spans="1:5" ht="18">
      <c r="A393" s="1552" t="s">
        <v>1360</v>
      </c>
      <c r="B393" s="1554" t="s">
        <v>1730</v>
      </c>
      <c r="C393" s="1557" t="s">
        <v>186</v>
      </c>
      <c r="E393" s="1558"/>
    </row>
    <row r="394" spans="1:5" ht="18">
      <c r="A394" s="1552" t="s">
        <v>1361</v>
      </c>
      <c r="B394" s="1554" t="s">
        <v>1731</v>
      </c>
      <c r="C394" s="1557" t="s">
        <v>186</v>
      </c>
      <c r="E394" s="1558"/>
    </row>
    <row r="395" spans="1:5" ht="18">
      <c r="A395" s="1552" t="s">
        <v>1362</v>
      </c>
      <c r="B395" s="1554" t="s">
        <v>1732</v>
      </c>
      <c r="C395" s="1557" t="s">
        <v>186</v>
      </c>
      <c r="E395" s="1558"/>
    </row>
    <row r="396" spans="1:5" ht="18">
      <c r="A396" s="1552" t="s">
        <v>1363</v>
      </c>
      <c r="B396" s="1554" t="s">
        <v>1733</v>
      </c>
      <c r="C396" s="1557" t="s">
        <v>186</v>
      </c>
      <c r="E396" s="1558"/>
    </row>
    <row r="397" spans="1:5" ht="18">
      <c r="A397" s="1552" t="s">
        <v>1364</v>
      </c>
      <c r="B397" s="1554" t="s">
        <v>1734</v>
      </c>
      <c r="C397" s="1557" t="s">
        <v>186</v>
      </c>
      <c r="E397" s="1558"/>
    </row>
    <row r="398" spans="1:5" ht="18">
      <c r="A398" s="1552" t="s">
        <v>1365</v>
      </c>
      <c r="B398" s="1559" t="s">
        <v>1735</v>
      </c>
      <c r="C398" s="1557" t="s">
        <v>186</v>
      </c>
      <c r="E398" s="1558"/>
    </row>
    <row r="399" spans="1:5" ht="18">
      <c r="A399" s="1552" t="s">
        <v>1366</v>
      </c>
      <c r="B399" s="1560" t="s">
        <v>1273</v>
      </c>
      <c r="C399" s="1557" t="s">
        <v>186</v>
      </c>
      <c r="E399" s="1558"/>
    </row>
    <row r="400" spans="1:5" ht="18">
      <c r="A400" s="1596" t="s">
        <v>1367</v>
      </c>
      <c r="B400" s="1561" t="s">
        <v>1736</v>
      </c>
      <c r="C400" s="1557" t="s">
        <v>186</v>
      </c>
      <c r="E400" s="1558"/>
    </row>
    <row r="401" spans="1:5" ht="18">
      <c r="A401" s="1595" t="s">
        <v>186</v>
      </c>
      <c r="B401" s="1562" t="s">
        <v>1737</v>
      </c>
      <c r="C401" s="1557" t="s">
        <v>186</v>
      </c>
      <c r="E401" s="1558"/>
    </row>
    <row r="402" spans="1:5" ht="18">
      <c r="A402" s="1567" t="s">
        <v>1368</v>
      </c>
      <c r="B402" s="1563" t="s">
        <v>1738</v>
      </c>
      <c r="C402" s="1557" t="s">
        <v>186</v>
      </c>
      <c r="E402" s="1558"/>
    </row>
    <row r="403" spans="1:5" ht="18">
      <c r="A403" s="1552" t="s">
        <v>1369</v>
      </c>
      <c r="B403" s="1539" t="s">
        <v>1739</v>
      </c>
      <c r="C403" s="1557" t="s">
        <v>186</v>
      </c>
      <c r="E403" s="1558"/>
    </row>
    <row r="404" spans="1:5" ht="18">
      <c r="A404" s="1597" t="s">
        <v>1370</v>
      </c>
      <c r="B404" s="1564" t="s">
        <v>1740</v>
      </c>
      <c r="C404" s="1557" t="s">
        <v>186</v>
      </c>
      <c r="E404" s="1558"/>
    </row>
    <row r="405" spans="1:5" ht="18">
      <c r="A405" s="1548" t="s">
        <v>186</v>
      </c>
      <c r="B405" s="1565" t="s">
        <v>1741</v>
      </c>
      <c r="C405" s="1557" t="s">
        <v>186</v>
      </c>
      <c r="E405" s="1558"/>
    </row>
    <row r="406" spans="1:5" ht="16.5">
      <c r="A406" s="1532" t="s">
        <v>1321</v>
      </c>
      <c r="B406" s="1534" t="s">
        <v>90</v>
      </c>
      <c r="C406" s="1557" t="s">
        <v>186</v>
      </c>
      <c r="E406" s="1558"/>
    </row>
    <row r="407" spans="1:5" ht="16.5">
      <c r="A407" s="1532" t="s">
        <v>1322</v>
      </c>
      <c r="B407" s="1534" t="s">
        <v>91</v>
      </c>
      <c r="C407" s="1557" t="s">
        <v>186</v>
      </c>
      <c r="E407" s="1558"/>
    </row>
    <row r="408" spans="1:5" ht="16.5">
      <c r="A408" s="1598" t="s">
        <v>1323</v>
      </c>
      <c r="B408" s="1566" t="s">
        <v>92</v>
      </c>
      <c r="C408" s="1557" t="s">
        <v>186</v>
      </c>
      <c r="E408" s="1558"/>
    </row>
    <row r="409" spans="1:5" ht="18">
      <c r="A409" s="1595" t="s">
        <v>186</v>
      </c>
      <c r="B409" s="1565" t="s">
        <v>1742</v>
      </c>
      <c r="C409" s="1557" t="s">
        <v>186</v>
      </c>
      <c r="E409" s="1558"/>
    </row>
    <row r="410" spans="1:5" ht="18">
      <c r="A410" s="1567" t="s">
        <v>1371</v>
      </c>
      <c r="B410" s="1563" t="s">
        <v>1274</v>
      </c>
      <c r="C410" s="1557" t="s">
        <v>186</v>
      </c>
      <c r="E410" s="1558"/>
    </row>
    <row r="411" spans="1:5" ht="18">
      <c r="A411" s="1567" t="s">
        <v>1372</v>
      </c>
      <c r="B411" s="1563" t="s">
        <v>1275</v>
      </c>
      <c r="C411" s="1557" t="s">
        <v>186</v>
      </c>
      <c r="E411" s="1558"/>
    </row>
    <row r="412" spans="1:5" ht="18">
      <c r="A412" s="1567" t="s">
        <v>1373</v>
      </c>
      <c r="B412" s="1563" t="s">
        <v>187</v>
      </c>
      <c r="C412" s="1557" t="s">
        <v>186</v>
      </c>
      <c r="E412" s="1558"/>
    </row>
    <row r="413" spans="1:5" ht="18.75" thickBot="1">
      <c r="A413" s="1599" t="s">
        <v>1374</v>
      </c>
      <c r="B413" s="1568" t="s">
        <v>188</v>
      </c>
      <c r="C413" s="1557" t="s">
        <v>186</v>
      </c>
      <c r="E413" s="1558"/>
    </row>
    <row r="414" spans="1:5" ht="17.25" thickBot="1">
      <c r="A414" s="1600" t="s">
        <v>1375</v>
      </c>
      <c r="B414" s="1568" t="s">
        <v>1276</v>
      </c>
      <c r="C414" s="1557" t="s">
        <v>186</v>
      </c>
      <c r="E414" s="1558"/>
    </row>
    <row r="415" spans="1:5" ht="16.5">
      <c r="A415" s="1600" t="s">
        <v>1376</v>
      </c>
      <c r="B415" s="1569" t="s">
        <v>740</v>
      </c>
      <c r="C415" s="1557" t="s">
        <v>186</v>
      </c>
      <c r="E415" s="1558"/>
    </row>
    <row r="416" spans="1:5" ht="16.5">
      <c r="A416" s="1532" t="s">
        <v>1377</v>
      </c>
      <c r="B416" s="1534" t="s">
        <v>741</v>
      </c>
      <c r="C416" s="1557" t="s">
        <v>186</v>
      </c>
      <c r="E416" s="1558"/>
    </row>
    <row r="417" spans="1:5" ht="18.75" thickBot="1">
      <c r="A417" s="1601" t="s">
        <v>1378</v>
      </c>
      <c r="B417" s="1570" t="s">
        <v>742</v>
      </c>
      <c r="C417" s="1557" t="s">
        <v>186</v>
      </c>
      <c r="E417" s="1558"/>
    </row>
    <row r="418" spans="1:5" ht="16.5">
      <c r="A418" s="1530" t="s">
        <v>1379</v>
      </c>
      <c r="B418" s="1571" t="s">
        <v>743</v>
      </c>
      <c r="C418" s="1557" t="s">
        <v>186</v>
      </c>
      <c r="E418" s="1558"/>
    </row>
    <row r="419" spans="1:5" ht="16.5">
      <c r="A419" s="1602" t="s">
        <v>1380</v>
      </c>
      <c r="B419" s="1534" t="s">
        <v>744</v>
      </c>
      <c r="C419" s="1557" t="s">
        <v>186</v>
      </c>
      <c r="E419" s="1558"/>
    </row>
    <row r="420" spans="1:5" ht="16.5">
      <c r="A420" s="1532" t="s">
        <v>1381</v>
      </c>
      <c r="B420" s="1572" t="s">
        <v>310</v>
      </c>
      <c r="C420" s="1557" t="s">
        <v>186</v>
      </c>
      <c r="E420" s="1558"/>
    </row>
    <row r="421" spans="1:5" ht="17.25" thickBot="1">
      <c r="A421" s="1544" t="s">
        <v>1382</v>
      </c>
      <c r="B421" s="1573" t="s">
        <v>311</v>
      </c>
      <c r="C421" s="1557" t="s">
        <v>186</v>
      </c>
      <c r="E421" s="1558"/>
    </row>
    <row r="422" spans="1:5" ht="18">
      <c r="A422" s="1552" t="s">
        <v>1383</v>
      </c>
      <c r="B422" s="1574" t="s">
        <v>1743</v>
      </c>
      <c r="C422" s="1557" t="s">
        <v>186</v>
      </c>
      <c r="E422" s="1558"/>
    </row>
    <row r="423" spans="1:5" ht="18">
      <c r="A423" s="1552" t="s">
        <v>1384</v>
      </c>
      <c r="B423" s="1575" t="s">
        <v>1744</v>
      </c>
      <c r="C423" s="1557" t="s">
        <v>186</v>
      </c>
      <c r="E423" s="1558"/>
    </row>
    <row r="424" spans="1:5" ht="18">
      <c r="A424" s="1552" t="s">
        <v>1385</v>
      </c>
      <c r="B424" s="1576" t="s">
        <v>1745</v>
      </c>
      <c r="C424" s="1557" t="s">
        <v>186</v>
      </c>
      <c r="E424" s="1558"/>
    </row>
    <row r="425" spans="1:5" ht="18">
      <c r="A425" s="1552" t="s">
        <v>1386</v>
      </c>
      <c r="B425" s="1575" t="s">
        <v>1746</v>
      </c>
      <c r="C425" s="1557" t="s">
        <v>186</v>
      </c>
      <c r="E425" s="1558"/>
    </row>
    <row r="426" spans="1:5" ht="18">
      <c r="A426" s="1552" t="s">
        <v>1387</v>
      </c>
      <c r="B426" s="1575" t="s">
        <v>1747</v>
      </c>
      <c r="C426" s="1557" t="s">
        <v>186</v>
      </c>
      <c r="E426" s="1558"/>
    </row>
    <row r="427" spans="1:5" ht="18">
      <c r="A427" s="1552" t="s">
        <v>1388</v>
      </c>
      <c r="B427" s="1577" t="s">
        <v>1748</v>
      </c>
      <c r="C427" s="1557" t="s">
        <v>186</v>
      </c>
      <c r="E427" s="1558"/>
    </row>
    <row r="428" spans="1:5" ht="18">
      <c r="A428" s="1552" t="s">
        <v>1389</v>
      </c>
      <c r="B428" s="1577" t="s">
        <v>1749</v>
      </c>
      <c r="C428" s="1557" t="s">
        <v>186</v>
      </c>
      <c r="E428" s="1558"/>
    </row>
    <row r="429" spans="1:5" ht="18">
      <c r="A429" s="1552" t="s">
        <v>1390</v>
      </c>
      <c r="B429" s="1577" t="s">
        <v>1750</v>
      </c>
      <c r="C429" s="1557" t="s">
        <v>186</v>
      </c>
      <c r="E429" s="1558"/>
    </row>
    <row r="430" spans="1:5" ht="18">
      <c r="A430" s="1552" t="s">
        <v>1391</v>
      </c>
      <c r="B430" s="1577" t="s">
        <v>1751</v>
      </c>
      <c r="C430" s="1557" t="s">
        <v>186</v>
      </c>
      <c r="E430" s="1558"/>
    </row>
    <row r="431" spans="1:5" ht="18">
      <c r="A431" s="1552" t="s">
        <v>1392</v>
      </c>
      <c r="B431" s="1577" t="s">
        <v>1752</v>
      </c>
      <c r="C431" s="1557" t="s">
        <v>186</v>
      </c>
      <c r="E431" s="1558"/>
    </row>
    <row r="432" spans="1:5" ht="18">
      <c r="A432" s="1552" t="s">
        <v>1393</v>
      </c>
      <c r="B432" s="1575" t="s">
        <v>1753</v>
      </c>
      <c r="C432" s="1557" t="s">
        <v>186</v>
      </c>
      <c r="E432" s="1558"/>
    </row>
    <row r="433" spans="1:5" ht="18">
      <c r="A433" s="1552" t="s">
        <v>1394</v>
      </c>
      <c r="B433" s="1575" t="s">
        <v>1754</v>
      </c>
      <c r="C433" s="1557" t="s">
        <v>186</v>
      </c>
      <c r="E433" s="1558"/>
    </row>
    <row r="434" spans="1:5" ht="18">
      <c r="A434" s="1552" t="s">
        <v>1395</v>
      </c>
      <c r="B434" s="1575" t="s">
        <v>1755</v>
      </c>
      <c r="C434" s="1557" t="s">
        <v>186</v>
      </c>
      <c r="E434" s="1558"/>
    </row>
    <row r="435" spans="1:5" ht="18.75" thickBot="1">
      <c r="A435" s="1552" t="s">
        <v>1396</v>
      </c>
      <c r="B435" s="1578" t="s">
        <v>1756</v>
      </c>
      <c r="C435" s="1557" t="s">
        <v>186</v>
      </c>
      <c r="E435" s="1558"/>
    </row>
    <row r="436" spans="1:5" ht="18">
      <c r="A436" s="1552" t="s">
        <v>1397</v>
      </c>
      <c r="B436" s="1574" t="s">
        <v>1757</v>
      </c>
      <c r="C436" s="1557" t="s">
        <v>186</v>
      </c>
      <c r="E436" s="1558"/>
    </row>
    <row r="437" spans="1:5" ht="18">
      <c r="A437" s="1552" t="s">
        <v>1398</v>
      </c>
      <c r="B437" s="1576" t="s">
        <v>1758</v>
      </c>
      <c r="C437" s="1557" t="s">
        <v>186</v>
      </c>
      <c r="E437" s="1558"/>
    </row>
    <row r="438" spans="1:5" ht="18">
      <c r="A438" s="1552" t="s">
        <v>1399</v>
      </c>
      <c r="B438" s="1575" t="s">
        <v>1759</v>
      </c>
      <c r="C438" s="1557" t="s">
        <v>186</v>
      </c>
      <c r="E438" s="1558"/>
    </row>
    <row r="439" spans="1:5" ht="18">
      <c r="A439" s="1552" t="s">
        <v>1400</v>
      </c>
      <c r="B439" s="1575" t="s">
        <v>1760</v>
      </c>
      <c r="C439" s="1557" t="s">
        <v>186</v>
      </c>
      <c r="E439" s="1558"/>
    </row>
    <row r="440" spans="1:5" ht="18">
      <c r="A440" s="1552" t="s">
        <v>1401</v>
      </c>
      <c r="B440" s="1575" t="s">
        <v>1761</v>
      </c>
      <c r="C440" s="1557" t="s">
        <v>186</v>
      </c>
      <c r="E440" s="1558"/>
    </row>
    <row r="441" spans="1:5" ht="18">
      <c r="A441" s="1552" t="s">
        <v>1402</v>
      </c>
      <c r="B441" s="1575" t="s">
        <v>1762</v>
      </c>
      <c r="C441" s="1557" t="s">
        <v>186</v>
      </c>
      <c r="E441" s="1558"/>
    </row>
    <row r="442" spans="1:5" ht="18">
      <c r="A442" s="1552" t="s">
        <v>1403</v>
      </c>
      <c r="B442" s="1575" t="s">
        <v>1763</v>
      </c>
      <c r="C442" s="1557" t="s">
        <v>186</v>
      </c>
      <c r="E442" s="1558"/>
    </row>
    <row r="443" spans="1:5" ht="18">
      <c r="A443" s="1552" t="s">
        <v>1404</v>
      </c>
      <c r="B443" s="1575" t="s">
        <v>1764</v>
      </c>
      <c r="C443" s="1557" t="s">
        <v>186</v>
      </c>
      <c r="E443" s="1558"/>
    </row>
    <row r="444" spans="1:5" ht="18">
      <c r="A444" s="1552" t="s">
        <v>1405</v>
      </c>
      <c r="B444" s="1575" t="s">
        <v>1765</v>
      </c>
      <c r="C444" s="1557" t="s">
        <v>186</v>
      </c>
      <c r="E444" s="1558"/>
    </row>
    <row r="445" spans="1:5" ht="18">
      <c r="A445" s="1552" t="s">
        <v>1406</v>
      </c>
      <c r="B445" s="1575" t="s">
        <v>1766</v>
      </c>
      <c r="C445" s="1557" t="s">
        <v>186</v>
      </c>
      <c r="E445" s="1558"/>
    </row>
    <row r="446" spans="1:5" ht="18">
      <c r="A446" s="1552" t="s">
        <v>1407</v>
      </c>
      <c r="B446" s="1575" t="s">
        <v>1767</v>
      </c>
      <c r="C446" s="1557" t="s">
        <v>186</v>
      </c>
      <c r="E446" s="1558"/>
    </row>
    <row r="447" spans="1:5" ht="18">
      <c r="A447" s="1552" t="s">
        <v>1408</v>
      </c>
      <c r="B447" s="1575" t="s">
        <v>1768</v>
      </c>
      <c r="C447" s="1557" t="s">
        <v>186</v>
      </c>
      <c r="E447" s="1558"/>
    </row>
    <row r="448" spans="1:5" ht="18.75" thickBot="1">
      <c r="A448" s="1552" t="s">
        <v>1409</v>
      </c>
      <c r="B448" s="1578" t="s">
        <v>1769</v>
      </c>
      <c r="C448" s="1557" t="s">
        <v>186</v>
      </c>
      <c r="E448" s="1558"/>
    </row>
    <row r="449" spans="1:5" ht="18">
      <c r="A449" s="1552" t="s">
        <v>1410</v>
      </c>
      <c r="B449" s="1574" t="s">
        <v>1770</v>
      </c>
      <c r="C449" s="1557" t="s">
        <v>186</v>
      </c>
      <c r="E449" s="1558"/>
    </row>
    <row r="450" spans="1:5" ht="18">
      <c r="A450" s="1552" t="s">
        <v>1411</v>
      </c>
      <c r="B450" s="1575" t="s">
        <v>1771</v>
      </c>
      <c r="C450" s="1557" t="s">
        <v>186</v>
      </c>
      <c r="E450" s="1558"/>
    </row>
    <row r="451" spans="1:5" ht="18">
      <c r="A451" s="1552" t="s">
        <v>1412</v>
      </c>
      <c r="B451" s="1575" t="s">
        <v>1772</v>
      </c>
      <c r="C451" s="1557" t="s">
        <v>186</v>
      </c>
      <c r="E451" s="1558"/>
    </row>
    <row r="452" spans="1:5" ht="18">
      <c r="A452" s="1552" t="s">
        <v>1413</v>
      </c>
      <c r="B452" s="1575" t="s">
        <v>1773</v>
      </c>
      <c r="C452" s="1557" t="s">
        <v>186</v>
      </c>
      <c r="E452" s="1558"/>
    </row>
    <row r="453" spans="1:5" ht="18">
      <c r="A453" s="1552" t="s">
        <v>1414</v>
      </c>
      <c r="B453" s="1576" t="s">
        <v>1774</v>
      </c>
      <c r="C453" s="1557" t="s">
        <v>186</v>
      </c>
      <c r="E453" s="1558"/>
    </row>
    <row r="454" spans="1:5" ht="18">
      <c r="A454" s="1552" t="s">
        <v>1415</v>
      </c>
      <c r="B454" s="1575" t="s">
        <v>1775</v>
      </c>
      <c r="C454" s="1557" t="s">
        <v>186</v>
      </c>
      <c r="E454" s="1558"/>
    </row>
    <row r="455" spans="1:5" ht="18">
      <c r="A455" s="1552" t="s">
        <v>1416</v>
      </c>
      <c r="B455" s="1575" t="s">
        <v>1776</v>
      </c>
      <c r="C455" s="1557" t="s">
        <v>186</v>
      </c>
      <c r="E455" s="1558"/>
    </row>
    <row r="456" spans="1:5" ht="18">
      <c r="A456" s="1552" t="s">
        <v>1417</v>
      </c>
      <c r="B456" s="1575" t="s">
        <v>1777</v>
      </c>
      <c r="C456" s="1557" t="s">
        <v>186</v>
      </c>
      <c r="E456" s="1558"/>
    </row>
    <row r="457" spans="1:5" ht="18">
      <c r="A457" s="1552" t="s">
        <v>1418</v>
      </c>
      <c r="B457" s="1575" t="s">
        <v>1778</v>
      </c>
      <c r="C457" s="1557" t="s">
        <v>186</v>
      </c>
      <c r="E457" s="1558"/>
    </row>
    <row r="458" spans="1:5" ht="18">
      <c r="A458" s="1552" t="s">
        <v>1419</v>
      </c>
      <c r="B458" s="1575" t="s">
        <v>1779</v>
      </c>
      <c r="C458" s="1557" t="s">
        <v>186</v>
      </c>
      <c r="E458" s="1558"/>
    </row>
    <row r="459" spans="1:5" ht="18">
      <c r="A459" s="1552" t="s">
        <v>1420</v>
      </c>
      <c r="B459" s="1575" t="s">
        <v>1780</v>
      </c>
      <c r="C459" s="1557" t="s">
        <v>186</v>
      </c>
      <c r="E459" s="1558"/>
    </row>
    <row r="460" spans="1:5" ht="18.75" thickBot="1">
      <c r="A460" s="1552" t="s">
        <v>1421</v>
      </c>
      <c r="B460" s="1578" t="s">
        <v>1781</v>
      </c>
      <c r="C460" s="1557" t="s">
        <v>186</v>
      </c>
      <c r="E460" s="1558"/>
    </row>
    <row r="461" spans="1:5" ht="18">
      <c r="A461" s="1552" t="s">
        <v>1422</v>
      </c>
      <c r="B461" s="1579" t="s">
        <v>1782</v>
      </c>
      <c r="C461" s="1557" t="s">
        <v>186</v>
      </c>
      <c r="E461" s="1558"/>
    </row>
    <row r="462" spans="1:5" ht="18">
      <c r="A462" s="1552" t="s">
        <v>1423</v>
      </c>
      <c r="B462" s="1575" t="s">
        <v>1783</v>
      </c>
      <c r="C462" s="1557" t="s">
        <v>186</v>
      </c>
      <c r="E462" s="1558"/>
    </row>
    <row r="463" spans="1:5" ht="18">
      <c r="A463" s="1552" t="s">
        <v>1424</v>
      </c>
      <c r="B463" s="1575" t="s">
        <v>1784</v>
      </c>
      <c r="C463" s="1557" t="s">
        <v>186</v>
      </c>
      <c r="E463" s="1558"/>
    </row>
    <row r="464" spans="1:5" ht="18">
      <c r="A464" s="1552" t="s">
        <v>1425</v>
      </c>
      <c r="B464" s="1575" t="s">
        <v>1785</v>
      </c>
      <c r="C464" s="1557" t="s">
        <v>186</v>
      </c>
      <c r="E464" s="1558"/>
    </row>
    <row r="465" spans="1:5" ht="18">
      <c r="A465" s="1552" t="s">
        <v>1426</v>
      </c>
      <c r="B465" s="1575" t="s">
        <v>1786</v>
      </c>
      <c r="C465" s="1557" t="s">
        <v>186</v>
      </c>
      <c r="E465" s="1558"/>
    </row>
    <row r="466" spans="1:5" ht="18">
      <c r="A466" s="1552" t="s">
        <v>1427</v>
      </c>
      <c r="B466" s="1575" t="s">
        <v>1787</v>
      </c>
      <c r="C466" s="1557" t="s">
        <v>186</v>
      </c>
      <c r="E466" s="1558"/>
    </row>
    <row r="467" spans="1:5" ht="18">
      <c r="A467" s="1552" t="s">
        <v>1428</v>
      </c>
      <c r="B467" s="1575" t="s">
        <v>1788</v>
      </c>
      <c r="C467" s="1557" t="s">
        <v>186</v>
      </c>
      <c r="E467" s="1558"/>
    </row>
    <row r="468" spans="1:5" ht="18">
      <c r="A468" s="1552" t="s">
        <v>1429</v>
      </c>
      <c r="B468" s="1575" t="s">
        <v>1789</v>
      </c>
      <c r="C468" s="1557" t="s">
        <v>186</v>
      </c>
      <c r="E468" s="1558"/>
    </row>
    <row r="469" spans="1:5" ht="18">
      <c r="A469" s="1552" t="s">
        <v>1430</v>
      </c>
      <c r="B469" s="1575" t="s">
        <v>1790</v>
      </c>
      <c r="C469" s="1557" t="s">
        <v>186</v>
      </c>
      <c r="E469" s="1558"/>
    </row>
    <row r="470" spans="1:5" ht="18.75" thickBot="1">
      <c r="A470" s="1552" t="s">
        <v>1431</v>
      </c>
      <c r="B470" s="1578" t="s">
        <v>1791</v>
      </c>
      <c r="C470" s="1557" t="s">
        <v>186</v>
      </c>
      <c r="E470" s="1558"/>
    </row>
    <row r="471" spans="1:5" ht="18">
      <c r="A471" s="1552" t="s">
        <v>1432</v>
      </c>
      <c r="B471" s="1574" t="s">
        <v>1792</v>
      </c>
      <c r="C471" s="1557" t="s">
        <v>186</v>
      </c>
      <c r="E471" s="1558"/>
    </row>
    <row r="472" spans="1:5" ht="18">
      <c r="A472" s="1552" t="s">
        <v>1433</v>
      </c>
      <c r="B472" s="1575" t="s">
        <v>1793</v>
      </c>
      <c r="C472" s="1557" t="s">
        <v>186</v>
      </c>
      <c r="E472" s="1558"/>
    </row>
    <row r="473" spans="1:5" ht="18">
      <c r="A473" s="1552" t="s">
        <v>1434</v>
      </c>
      <c r="B473" s="1575" t="s">
        <v>1794</v>
      </c>
      <c r="C473" s="1557" t="s">
        <v>186</v>
      </c>
      <c r="E473" s="1558"/>
    </row>
    <row r="474" spans="1:5" ht="18">
      <c r="A474" s="1552" t="s">
        <v>1435</v>
      </c>
      <c r="B474" s="1576" t="s">
        <v>1795</v>
      </c>
      <c r="C474" s="1557" t="s">
        <v>186</v>
      </c>
      <c r="E474" s="1558"/>
    </row>
    <row r="475" spans="1:5" ht="18">
      <c r="A475" s="1552" t="s">
        <v>1436</v>
      </c>
      <c r="B475" s="1575" t="s">
        <v>1796</v>
      </c>
      <c r="C475" s="1557" t="s">
        <v>186</v>
      </c>
      <c r="E475" s="1558"/>
    </row>
    <row r="476" spans="1:5" ht="18">
      <c r="A476" s="1552" t="s">
        <v>1437</v>
      </c>
      <c r="B476" s="1575" t="s">
        <v>1797</v>
      </c>
      <c r="C476" s="1557" t="s">
        <v>186</v>
      </c>
      <c r="E476" s="1558"/>
    </row>
    <row r="477" spans="1:5" ht="18">
      <c r="A477" s="1552" t="s">
        <v>1438</v>
      </c>
      <c r="B477" s="1575" t="s">
        <v>1798</v>
      </c>
      <c r="C477" s="1557" t="s">
        <v>186</v>
      </c>
      <c r="E477" s="1558"/>
    </row>
    <row r="478" spans="1:5" ht="18">
      <c r="A478" s="1552" t="s">
        <v>1439</v>
      </c>
      <c r="B478" s="1575" t="s">
        <v>1799</v>
      </c>
      <c r="C478" s="1557" t="s">
        <v>186</v>
      </c>
      <c r="E478" s="1558"/>
    </row>
    <row r="479" spans="1:5" ht="18">
      <c r="A479" s="1552" t="s">
        <v>1440</v>
      </c>
      <c r="B479" s="1575" t="s">
        <v>1800</v>
      </c>
      <c r="C479" s="1557" t="s">
        <v>186</v>
      </c>
      <c r="E479" s="1558"/>
    </row>
    <row r="480" spans="1:5" ht="18">
      <c r="A480" s="1552" t="s">
        <v>1441</v>
      </c>
      <c r="B480" s="1575" t="s">
        <v>1801</v>
      </c>
      <c r="C480" s="1557" t="s">
        <v>186</v>
      </c>
      <c r="E480" s="1558"/>
    </row>
    <row r="481" spans="1:5" ht="18.75" thickBot="1">
      <c r="A481" s="1552" t="s">
        <v>1442</v>
      </c>
      <c r="B481" s="1578" t="s">
        <v>1802</v>
      </c>
      <c r="C481" s="1557" t="s">
        <v>186</v>
      </c>
      <c r="E481" s="1558"/>
    </row>
    <row r="482" spans="1:5" ht="18">
      <c r="A482" s="1552" t="s">
        <v>1443</v>
      </c>
      <c r="B482" s="1574" t="s">
        <v>1803</v>
      </c>
      <c r="C482" s="1557" t="s">
        <v>186</v>
      </c>
      <c r="E482" s="1558"/>
    </row>
    <row r="483" spans="1:5" ht="18">
      <c r="A483" s="1552" t="s">
        <v>1444</v>
      </c>
      <c r="B483" s="1575" t="s">
        <v>1804</v>
      </c>
      <c r="C483" s="1557" t="s">
        <v>186</v>
      </c>
      <c r="E483" s="1558"/>
    </row>
    <row r="484" spans="1:5" ht="18">
      <c r="A484" s="1552" t="s">
        <v>1445</v>
      </c>
      <c r="B484" s="1576" t="s">
        <v>1805</v>
      </c>
      <c r="C484" s="1557" t="s">
        <v>186</v>
      </c>
      <c r="E484" s="1558"/>
    </row>
    <row r="485" spans="1:5" ht="18">
      <c r="A485" s="1552" t="s">
        <v>1446</v>
      </c>
      <c r="B485" s="1575" t="s">
        <v>1806</v>
      </c>
      <c r="C485" s="1557" t="s">
        <v>186</v>
      </c>
      <c r="E485" s="1558"/>
    </row>
    <row r="486" spans="1:5" ht="18">
      <c r="A486" s="1552" t="s">
        <v>1447</v>
      </c>
      <c r="B486" s="1575" t="s">
        <v>1807</v>
      </c>
      <c r="C486" s="1557" t="s">
        <v>186</v>
      </c>
      <c r="E486" s="1558"/>
    </row>
    <row r="487" spans="1:5" ht="18">
      <c r="A487" s="1552" t="s">
        <v>1448</v>
      </c>
      <c r="B487" s="1575" t="s">
        <v>1808</v>
      </c>
      <c r="C487" s="1557" t="s">
        <v>186</v>
      </c>
      <c r="E487" s="1558"/>
    </row>
    <row r="488" spans="1:5" ht="18">
      <c r="A488" s="1552" t="s">
        <v>1449</v>
      </c>
      <c r="B488" s="1575" t="s">
        <v>1809</v>
      </c>
      <c r="C488" s="1557" t="s">
        <v>186</v>
      </c>
      <c r="E488" s="1558"/>
    </row>
    <row r="489" spans="1:5" ht="18">
      <c r="A489" s="1552" t="s">
        <v>1450</v>
      </c>
      <c r="B489" s="1575" t="s">
        <v>1810</v>
      </c>
      <c r="C489" s="1557" t="s">
        <v>186</v>
      </c>
      <c r="E489" s="1558"/>
    </row>
    <row r="490" spans="1:5" ht="18">
      <c r="A490" s="1552" t="s">
        <v>1451</v>
      </c>
      <c r="B490" s="1575" t="s">
        <v>1811</v>
      </c>
      <c r="C490" s="1557" t="s">
        <v>186</v>
      </c>
      <c r="E490" s="1558"/>
    </row>
    <row r="491" spans="1:5" ht="18.75" thickBot="1">
      <c r="A491" s="1552" t="s">
        <v>1452</v>
      </c>
      <c r="B491" s="1578" t="s">
        <v>1812</v>
      </c>
      <c r="C491" s="1557" t="s">
        <v>186</v>
      </c>
      <c r="E491" s="1558"/>
    </row>
    <row r="492" spans="1:5" ht="18">
      <c r="A492" s="1552" t="s">
        <v>1453</v>
      </c>
      <c r="B492" s="1579" t="s">
        <v>1813</v>
      </c>
      <c r="C492" s="1557" t="s">
        <v>186</v>
      </c>
      <c r="E492" s="1558"/>
    </row>
    <row r="493" spans="1:5" ht="18">
      <c r="A493" s="1552" t="s">
        <v>1454</v>
      </c>
      <c r="B493" s="1575" t="s">
        <v>1814</v>
      </c>
      <c r="C493" s="1557" t="s">
        <v>186</v>
      </c>
      <c r="E493" s="1558"/>
    </row>
    <row r="494" spans="1:5" ht="18">
      <c r="A494" s="1552" t="s">
        <v>1455</v>
      </c>
      <c r="B494" s="1575" t="s">
        <v>1815</v>
      </c>
      <c r="C494" s="1557" t="s">
        <v>186</v>
      </c>
      <c r="E494" s="1558"/>
    </row>
    <row r="495" spans="1:5" ht="18.75" thickBot="1">
      <c r="A495" s="1552" t="s">
        <v>1456</v>
      </c>
      <c r="B495" s="1578" t="s">
        <v>1816</v>
      </c>
      <c r="C495" s="1557" t="s">
        <v>186</v>
      </c>
      <c r="E495" s="1558"/>
    </row>
    <row r="496" spans="1:5" ht="18">
      <c r="A496" s="1552" t="s">
        <v>1457</v>
      </c>
      <c r="B496" s="1574" t="s">
        <v>1817</v>
      </c>
      <c r="C496" s="1557" t="s">
        <v>186</v>
      </c>
      <c r="E496" s="1558"/>
    </row>
    <row r="497" spans="1:5" ht="18">
      <c r="A497" s="1552" t="s">
        <v>1458</v>
      </c>
      <c r="B497" s="1575" t="s">
        <v>1818</v>
      </c>
      <c r="C497" s="1557" t="s">
        <v>186</v>
      </c>
      <c r="E497" s="1558"/>
    </row>
    <row r="498" spans="1:5" ht="18">
      <c r="A498" s="1552" t="s">
        <v>1459</v>
      </c>
      <c r="B498" s="1576" t="s">
        <v>1819</v>
      </c>
      <c r="C498" s="1557" t="s">
        <v>186</v>
      </c>
      <c r="E498" s="1558"/>
    </row>
    <row r="499" spans="1:5" ht="18">
      <c r="A499" s="1552" t="s">
        <v>1460</v>
      </c>
      <c r="B499" s="1575" t="s">
        <v>1820</v>
      </c>
      <c r="C499" s="1557" t="s">
        <v>186</v>
      </c>
      <c r="E499" s="1558"/>
    </row>
    <row r="500" spans="1:5" ht="18">
      <c r="A500" s="1552" t="s">
        <v>1461</v>
      </c>
      <c r="B500" s="1575" t="s">
        <v>1821</v>
      </c>
      <c r="C500" s="1557" t="s">
        <v>186</v>
      </c>
      <c r="E500" s="1558"/>
    </row>
    <row r="501" spans="1:5" ht="18">
      <c r="A501" s="1552" t="s">
        <v>1462</v>
      </c>
      <c r="B501" s="1575" t="s">
        <v>1822</v>
      </c>
      <c r="C501" s="1557" t="s">
        <v>186</v>
      </c>
      <c r="E501" s="1558"/>
    </row>
    <row r="502" spans="1:5" ht="18">
      <c r="A502" s="1552" t="s">
        <v>1463</v>
      </c>
      <c r="B502" s="1575" t="s">
        <v>1823</v>
      </c>
      <c r="C502" s="1557" t="s">
        <v>186</v>
      </c>
      <c r="E502" s="1558"/>
    </row>
    <row r="503" spans="1:5" ht="18.75" thickBot="1">
      <c r="A503" s="1552" t="s">
        <v>1464</v>
      </c>
      <c r="B503" s="1578" t="s">
        <v>1824</v>
      </c>
      <c r="C503" s="1557" t="s">
        <v>186</v>
      </c>
      <c r="E503" s="1558"/>
    </row>
    <row r="504" spans="1:5" ht="18">
      <c r="A504" s="1552" t="s">
        <v>1465</v>
      </c>
      <c r="B504" s="1574" t="s">
        <v>1825</v>
      </c>
      <c r="C504" s="1557" t="s">
        <v>186</v>
      </c>
      <c r="E504" s="1558"/>
    </row>
    <row r="505" spans="1:5" ht="18">
      <c r="A505" s="1552" t="s">
        <v>1466</v>
      </c>
      <c r="B505" s="1575" t="s">
        <v>1826</v>
      </c>
      <c r="C505" s="1557" t="s">
        <v>186</v>
      </c>
      <c r="E505" s="1558"/>
    </row>
    <row r="506" spans="1:5" ht="18">
      <c r="A506" s="1552" t="s">
        <v>1467</v>
      </c>
      <c r="B506" s="1575" t="s">
        <v>1827</v>
      </c>
      <c r="C506" s="1557" t="s">
        <v>186</v>
      </c>
      <c r="E506" s="1558"/>
    </row>
    <row r="507" spans="1:5" ht="18">
      <c r="A507" s="1552" t="s">
        <v>1468</v>
      </c>
      <c r="B507" s="1575" t="s">
        <v>1828</v>
      </c>
      <c r="C507" s="1557" t="s">
        <v>186</v>
      </c>
      <c r="E507" s="1558"/>
    </row>
    <row r="508" spans="1:5" ht="18">
      <c r="A508" s="1552" t="s">
        <v>1469</v>
      </c>
      <c r="B508" s="1576" t="s">
        <v>1829</v>
      </c>
      <c r="C508" s="1557" t="s">
        <v>186</v>
      </c>
      <c r="E508" s="1558"/>
    </row>
    <row r="509" spans="1:5" ht="18">
      <c r="A509" s="1552" t="s">
        <v>1470</v>
      </c>
      <c r="B509" s="1575" t="s">
        <v>1830</v>
      </c>
      <c r="C509" s="1557" t="s">
        <v>186</v>
      </c>
      <c r="E509" s="1558"/>
    </row>
    <row r="510" spans="1:5" ht="18.75" thickBot="1">
      <c r="A510" s="1552" t="s">
        <v>1471</v>
      </c>
      <c r="B510" s="1578" t="s">
        <v>1831</v>
      </c>
      <c r="C510" s="1557" t="s">
        <v>186</v>
      </c>
      <c r="E510" s="1558"/>
    </row>
    <row r="511" spans="1:5" ht="18">
      <c r="A511" s="1552" t="s">
        <v>1472</v>
      </c>
      <c r="B511" s="1574" t="s">
        <v>1832</v>
      </c>
      <c r="C511" s="1557" t="s">
        <v>186</v>
      </c>
      <c r="E511" s="1558"/>
    </row>
    <row r="512" spans="1:5" ht="18">
      <c r="A512" s="1552" t="s">
        <v>1473</v>
      </c>
      <c r="B512" s="1575" t="s">
        <v>1833</v>
      </c>
      <c r="C512" s="1557" t="s">
        <v>186</v>
      </c>
      <c r="E512" s="1558"/>
    </row>
    <row r="513" spans="1:5" ht="18">
      <c r="A513" s="1552" t="s">
        <v>1474</v>
      </c>
      <c r="B513" s="1575" t="s">
        <v>1834</v>
      </c>
      <c r="C513" s="1557" t="s">
        <v>186</v>
      </c>
      <c r="E513" s="1558"/>
    </row>
    <row r="514" spans="1:5" ht="18">
      <c r="A514" s="1552" t="s">
        <v>1475</v>
      </c>
      <c r="B514" s="1575" t="s">
        <v>1835</v>
      </c>
      <c r="C514" s="1557" t="s">
        <v>186</v>
      </c>
      <c r="E514" s="1558"/>
    </row>
    <row r="515" spans="1:5" ht="18">
      <c r="A515" s="1552" t="s">
        <v>1476</v>
      </c>
      <c r="B515" s="1576" t="s">
        <v>1836</v>
      </c>
      <c r="C515" s="1557" t="s">
        <v>186</v>
      </c>
      <c r="E515" s="1558"/>
    </row>
    <row r="516" spans="1:5" ht="18">
      <c r="A516" s="1552" t="s">
        <v>1477</v>
      </c>
      <c r="B516" s="1575" t="s">
        <v>1837</v>
      </c>
      <c r="C516" s="1557" t="s">
        <v>186</v>
      </c>
      <c r="E516" s="1558"/>
    </row>
    <row r="517" spans="1:5" ht="18">
      <c r="A517" s="1552" t="s">
        <v>1478</v>
      </c>
      <c r="B517" s="1575" t="s">
        <v>1838</v>
      </c>
      <c r="C517" s="1557" t="s">
        <v>186</v>
      </c>
      <c r="E517" s="1558"/>
    </row>
    <row r="518" spans="1:5" ht="18">
      <c r="A518" s="1552" t="s">
        <v>1479</v>
      </c>
      <c r="B518" s="1575" t="s">
        <v>1839</v>
      </c>
      <c r="C518" s="1557" t="s">
        <v>186</v>
      </c>
      <c r="E518" s="1558"/>
    </row>
    <row r="519" spans="1:5" ht="18.75" thickBot="1">
      <c r="A519" s="1552" t="s">
        <v>1480</v>
      </c>
      <c r="B519" s="1578" t="s">
        <v>1840</v>
      </c>
      <c r="C519" s="1557" t="s">
        <v>186</v>
      </c>
      <c r="E519" s="1558"/>
    </row>
    <row r="520" spans="1:5" ht="18">
      <c r="A520" s="1552" t="s">
        <v>1481</v>
      </c>
      <c r="B520" s="1574" t="s">
        <v>1841</v>
      </c>
      <c r="C520" s="1557" t="s">
        <v>186</v>
      </c>
      <c r="E520" s="1558"/>
    </row>
    <row r="521" spans="1:5" ht="18">
      <c r="A521" s="1552" t="s">
        <v>1482</v>
      </c>
      <c r="B521" s="1575" t="s">
        <v>1842</v>
      </c>
      <c r="C521" s="1557" t="s">
        <v>186</v>
      </c>
      <c r="E521" s="1558"/>
    </row>
    <row r="522" spans="1:5" ht="18">
      <c r="A522" s="1552" t="s">
        <v>1483</v>
      </c>
      <c r="B522" s="1576" t="s">
        <v>1843</v>
      </c>
      <c r="C522" s="1557" t="s">
        <v>186</v>
      </c>
      <c r="E522" s="1558"/>
    </row>
    <row r="523" spans="1:5" ht="18">
      <c r="A523" s="1552" t="s">
        <v>1484</v>
      </c>
      <c r="B523" s="1575" t="s">
        <v>1844</v>
      </c>
      <c r="C523" s="1557" t="s">
        <v>186</v>
      </c>
      <c r="E523" s="1558"/>
    </row>
    <row r="524" spans="1:5" ht="18">
      <c r="A524" s="1552" t="s">
        <v>1485</v>
      </c>
      <c r="B524" s="1575" t="s">
        <v>1845</v>
      </c>
      <c r="C524" s="1557" t="s">
        <v>186</v>
      </c>
      <c r="E524" s="1558"/>
    </row>
    <row r="525" spans="1:5" ht="18">
      <c r="A525" s="1552" t="s">
        <v>1486</v>
      </c>
      <c r="B525" s="1575" t="s">
        <v>1846</v>
      </c>
      <c r="C525" s="1557" t="s">
        <v>186</v>
      </c>
      <c r="E525" s="1558"/>
    </row>
    <row r="526" spans="1:5" ht="18">
      <c r="A526" s="1552" t="s">
        <v>1487</v>
      </c>
      <c r="B526" s="1575" t="s">
        <v>1847</v>
      </c>
      <c r="C526" s="1557" t="s">
        <v>186</v>
      </c>
      <c r="E526" s="1558"/>
    </row>
    <row r="527" spans="1:5" ht="18.75" thickBot="1">
      <c r="A527" s="1552" t="s">
        <v>1488</v>
      </c>
      <c r="B527" s="1578" t="s">
        <v>1848</v>
      </c>
      <c r="C527" s="1557" t="s">
        <v>186</v>
      </c>
      <c r="E527" s="1558"/>
    </row>
    <row r="528" spans="1:5" ht="18">
      <c r="A528" s="1552" t="s">
        <v>1489</v>
      </c>
      <c r="B528" s="1574" t="s">
        <v>1849</v>
      </c>
      <c r="C528" s="1557" t="s">
        <v>186</v>
      </c>
      <c r="E528" s="1558"/>
    </row>
    <row r="529" spans="1:5" ht="18">
      <c r="A529" s="1552" t="s">
        <v>1490</v>
      </c>
      <c r="B529" s="1575" t="s">
        <v>1850</v>
      </c>
      <c r="C529" s="1557" t="s">
        <v>186</v>
      </c>
      <c r="E529" s="1558"/>
    </row>
    <row r="530" spans="1:5" ht="18">
      <c r="A530" s="1552" t="s">
        <v>1491</v>
      </c>
      <c r="B530" s="1575" t="s">
        <v>1851</v>
      </c>
      <c r="C530" s="1557" t="s">
        <v>186</v>
      </c>
      <c r="E530" s="1558"/>
    </row>
    <row r="531" spans="1:5" ht="18">
      <c r="A531" s="1552" t="s">
        <v>1492</v>
      </c>
      <c r="B531" s="1575" t="s">
        <v>1852</v>
      </c>
      <c r="C531" s="1557" t="s">
        <v>186</v>
      </c>
      <c r="E531" s="1558"/>
    </row>
    <row r="532" spans="1:5" ht="18">
      <c r="A532" s="1552" t="s">
        <v>1493</v>
      </c>
      <c r="B532" s="1575" t="s">
        <v>1853</v>
      </c>
      <c r="C532" s="1557" t="s">
        <v>186</v>
      </c>
      <c r="E532" s="1558"/>
    </row>
    <row r="533" spans="1:5" ht="18">
      <c r="A533" s="1552" t="s">
        <v>1494</v>
      </c>
      <c r="B533" s="1575" t="s">
        <v>1854</v>
      </c>
      <c r="C533" s="1557" t="s">
        <v>186</v>
      </c>
      <c r="E533" s="1558"/>
    </row>
    <row r="534" spans="1:5" ht="18">
      <c r="A534" s="1552" t="s">
        <v>1495</v>
      </c>
      <c r="B534" s="1575" t="s">
        <v>1855</v>
      </c>
      <c r="C534" s="1557" t="s">
        <v>186</v>
      </c>
      <c r="E534" s="1558"/>
    </row>
    <row r="535" spans="1:5" ht="18">
      <c r="A535" s="1552" t="s">
        <v>1496</v>
      </c>
      <c r="B535" s="1575" t="s">
        <v>1856</v>
      </c>
      <c r="C535" s="1557" t="s">
        <v>186</v>
      </c>
      <c r="E535" s="1558"/>
    </row>
    <row r="536" spans="1:5" ht="18">
      <c r="A536" s="1552" t="s">
        <v>1497</v>
      </c>
      <c r="B536" s="1576" t="s">
        <v>1857</v>
      </c>
      <c r="C536" s="1557" t="s">
        <v>186</v>
      </c>
      <c r="E536" s="1558"/>
    </row>
    <row r="537" spans="1:5" ht="18">
      <c r="A537" s="1552" t="s">
        <v>1498</v>
      </c>
      <c r="B537" s="1575" t="s">
        <v>1858</v>
      </c>
      <c r="C537" s="1557" t="s">
        <v>186</v>
      </c>
      <c r="E537" s="1558"/>
    </row>
    <row r="538" spans="1:5" ht="18.75" thickBot="1">
      <c r="A538" s="1552" t="s">
        <v>1499</v>
      </c>
      <c r="B538" s="1578" t="s">
        <v>1859</v>
      </c>
      <c r="C538" s="1557" t="s">
        <v>186</v>
      </c>
      <c r="E538" s="1558"/>
    </row>
    <row r="539" spans="1:5" ht="18">
      <c r="A539" s="1552" t="s">
        <v>1500</v>
      </c>
      <c r="B539" s="1574" t="s">
        <v>1860</v>
      </c>
      <c r="C539" s="1557" t="s">
        <v>186</v>
      </c>
      <c r="E539" s="1558"/>
    </row>
    <row r="540" spans="1:5" ht="18">
      <c r="A540" s="1552" t="s">
        <v>1501</v>
      </c>
      <c r="B540" s="1575" t="s">
        <v>1861</v>
      </c>
      <c r="C540" s="1557" t="s">
        <v>186</v>
      </c>
      <c r="E540" s="1558"/>
    </row>
    <row r="541" spans="1:5" ht="18">
      <c r="A541" s="1552" t="s">
        <v>1502</v>
      </c>
      <c r="B541" s="1575" t="s">
        <v>1862</v>
      </c>
      <c r="C541" s="1557" t="s">
        <v>186</v>
      </c>
      <c r="E541" s="1558"/>
    </row>
    <row r="542" spans="1:5" ht="18">
      <c r="A542" s="1552" t="s">
        <v>1503</v>
      </c>
      <c r="B542" s="1575" t="s">
        <v>1863</v>
      </c>
      <c r="C542" s="1557" t="s">
        <v>186</v>
      </c>
      <c r="E542" s="1558"/>
    </row>
    <row r="543" spans="1:5" ht="18">
      <c r="A543" s="1552" t="s">
        <v>1504</v>
      </c>
      <c r="B543" s="1575" t="s">
        <v>1864</v>
      </c>
      <c r="C543" s="1557" t="s">
        <v>186</v>
      </c>
      <c r="E543" s="1558"/>
    </row>
    <row r="544" spans="1:5" ht="18">
      <c r="A544" s="1552" t="s">
        <v>1505</v>
      </c>
      <c r="B544" s="1576" t="s">
        <v>1865</v>
      </c>
      <c r="C544" s="1557" t="s">
        <v>186</v>
      </c>
      <c r="E544" s="1558"/>
    </row>
    <row r="545" spans="1:5" ht="18">
      <c r="A545" s="1552" t="s">
        <v>1506</v>
      </c>
      <c r="B545" s="1575" t="s">
        <v>1866</v>
      </c>
      <c r="C545" s="1557" t="s">
        <v>186</v>
      </c>
      <c r="E545" s="1558"/>
    </row>
    <row r="546" spans="1:5" ht="18">
      <c r="A546" s="1552" t="s">
        <v>1507</v>
      </c>
      <c r="B546" s="1575" t="s">
        <v>1867</v>
      </c>
      <c r="C546" s="1557" t="s">
        <v>186</v>
      </c>
      <c r="E546" s="1558"/>
    </row>
    <row r="547" spans="1:5" ht="18">
      <c r="A547" s="1552" t="s">
        <v>1508</v>
      </c>
      <c r="B547" s="1575" t="s">
        <v>1868</v>
      </c>
      <c r="C547" s="1557" t="s">
        <v>186</v>
      </c>
      <c r="E547" s="1558"/>
    </row>
    <row r="548" spans="1:5" ht="18">
      <c r="A548" s="1552" t="s">
        <v>1509</v>
      </c>
      <c r="B548" s="1575" t="s">
        <v>1869</v>
      </c>
      <c r="C548" s="1557" t="s">
        <v>186</v>
      </c>
      <c r="E548" s="1558"/>
    </row>
    <row r="549" spans="1:5" ht="18">
      <c r="A549" s="1552" t="s">
        <v>1510</v>
      </c>
      <c r="B549" s="1580" t="s">
        <v>1870</v>
      </c>
      <c r="C549" s="1557" t="s">
        <v>186</v>
      </c>
      <c r="E549" s="1558"/>
    </row>
    <row r="550" spans="1:5" ht="18.75" thickBot="1">
      <c r="A550" s="1552" t="s">
        <v>1511</v>
      </c>
      <c r="B550" s="1578" t="s">
        <v>1871</v>
      </c>
      <c r="C550" s="1557" t="s">
        <v>186</v>
      </c>
      <c r="E550" s="1558"/>
    </row>
    <row r="551" spans="1:5" ht="18">
      <c r="A551" s="1552" t="s">
        <v>1512</v>
      </c>
      <c r="B551" s="1574" t="s">
        <v>1872</v>
      </c>
      <c r="C551" s="1557" t="s">
        <v>186</v>
      </c>
      <c r="E551" s="1558"/>
    </row>
    <row r="552" spans="1:5" ht="18">
      <c r="A552" s="1552" t="s">
        <v>1513</v>
      </c>
      <c r="B552" s="1575" t="s">
        <v>1873</v>
      </c>
      <c r="C552" s="1557" t="s">
        <v>186</v>
      </c>
      <c r="E552" s="1558"/>
    </row>
    <row r="553" spans="1:5" ht="18">
      <c r="A553" s="1552" t="s">
        <v>1514</v>
      </c>
      <c r="B553" s="1575" t="s">
        <v>1874</v>
      </c>
      <c r="C553" s="1557" t="s">
        <v>186</v>
      </c>
      <c r="E553" s="1558"/>
    </row>
    <row r="554" spans="1:5" ht="18">
      <c r="A554" s="1552" t="s">
        <v>1515</v>
      </c>
      <c r="B554" s="1576" t="s">
        <v>1875</v>
      </c>
      <c r="C554" s="1557" t="s">
        <v>186</v>
      </c>
      <c r="E554" s="1558"/>
    </row>
    <row r="555" spans="1:5" ht="18">
      <c r="A555" s="1552" t="s">
        <v>1516</v>
      </c>
      <c r="B555" s="1575" t="s">
        <v>1876</v>
      </c>
      <c r="C555" s="1557" t="s">
        <v>186</v>
      </c>
      <c r="E555" s="1558"/>
    </row>
    <row r="556" spans="1:5" ht="18.75" thickBot="1">
      <c r="A556" s="1552" t="s">
        <v>1517</v>
      </c>
      <c r="B556" s="1578" t="s">
        <v>1877</v>
      </c>
      <c r="C556" s="1557" t="s">
        <v>186</v>
      </c>
      <c r="E556" s="1558"/>
    </row>
    <row r="557" spans="1:5" ht="18">
      <c r="A557" s="1552" t="s">
        <v>1518</v>
      </c>
      <c r="B557" s="1581" t="s">
        <v>1878</v>
      </c>
      <c r="C557" s="1557" t="s">
        <v>186</v>
      </c>
      <c r="E557" s="1558"/>
    </row>
    <row r="558" spans="1:5" ht="18">
      <c r="A558" s="1552" t="s">
        <v>1519</v>
      </c>
      <c r="B558" s="1575" t="s">
        <v>1879</v>
      </c>
      <c r="C558" s="1557" t="s">
        <v>186</v>
      </c>
      <c r="E558" s="1558"/>
    </row>
    <row r="559" spans="1:5" ht="18">
      <c r="A559" s="1552" t="s">
        <v>1520</v>
      </c>
      <c r="B559" s="1575" t="s">
        <v>1880</v>
      </c>
      <c r="C559" s="1557" t="s">
        <v>186</v>
      </c>
      <c r="E559" s="1558"/>
    </row>
    <row r="560" spans="1:5" ht="18">
      <c r="A560" s="1552" t="s">
        <v>1521</v>
      </c>
      <c r="B560" s="1575" t="s">
        <v>1881</v>
      </c>
      <c r="C560" s="1557" t="s">
        <v>186</v>
      </c>
      <c r="E560" s="1558"/>
    </row>
    <row r="561" spans="1:5" ht="18">
      <c r="A561" s="1552" t="s">
        <v>1522</v>
      </c>
      <c r="B561" s="1575" t="s">
        <v>1882</v>
      </c>
      <c r="C561" s="1557" t="s">
        <v>186</v>
      </c>
      <c r="E561" s="1558"/>
    </row>
    <row r="562" spans="1:5" ht="18">
      <c r="A562" s="1552" t="s">
        <v>1523</v>
      </c>
      <c r="B562" s="1575" t="s">
        <v>1883</v>
      </c>
      <c r="C562" s="1557" t="s">
        <v>186</v>
      </c>
      <c r="E562" s="1558"/>
    </row>
    <row r="563" spans="1:5" ht="18">
      <c r="A563" s="1552" t="s">
        <v>1524</v>
      </c>
      <c r="B563" s="1575" t="s">
        <v>1884</v>
      </c>
      <c r="C563" s="1557" t="s">
        <v>186</v>
      </c>
      <c r="E563" s="1558"/>
    </row>
    <row r="564" spans="1:5" ht="18">
      <c r="A564" s="1552" t="s">
        <v>1525</v>
      </c>
      <c r="B564" s="1576" t="s">
        <v>1885</v>
      </c>
      <c r="C564" s="1557" t="s">
        <v>186</v>
      </c>
      <c r="E564" s="1558"/>
    </row>
    <row r="565" spans="1:5" ht="18">
      <c r="A565" s="1552" t="s">
        <v>1526</v>
      </c>
      <c r="B565" s="1575" t="s">
        <v>1886</v>
      </c>
      <c r="C565" s="1557" t="s">
        <v>186</v>
      </c>
      <c r="E565" s="1558"/>
    </row>
    <row r="566" spans="1:5" ht="18">
      <c r="A566" s="1552" t="s">
        <v>1527</v>
      </c>
      <c r="B566" s="1575" t="s">
        <v>1887</v>
      </c>
      <c r="C566" s="1557" t="s">
        <v>186</v>
      </c>
      <c r="E566" s="1558"/>
    </row>
    <row r="567" spans="1:5" ht="18.75" thickBot="1">
      <c r="A567" s="1552" t="s">
        <v>1528</v>
      </c>
      <c r="B567" s="1578" t="s">
        <v>1888</v>
      </c>
      <c r="C567" s="1557" t="s">
        <v>186</v>
      </c>
      <c r="E567" s="1558"/>
    </row>
    <row r="568" spans="1:5" ht="18">
      <c r="A568" s="1552" t="s">
        <v>1529</v>
      </c>
      <c r="B568" s="1581" t="s">
        <v>1889</v>
      </c>
      <c r="C568" s="1557" t="s">
        <v>186</v>
      </c>
      <c r="E568" s="1558"/>
    </row>
    <row r="569" spans="1:5" ht="18">
      <c r="A569" s="1552" t="s">
        <v>1530</v>
      </c>
      <c r="B569" s="1575" t="s">
        <v>1890</v>
      </c>
      <c r="C569" s="1557" t="s">
        <v>186</v>
      </c>
      <c r="E569" s="1558"/>
    </row>
    <row r="570" spans="1:5" ht="18">
      <c r="A570" s="1552" t="s">
        <v>1531</v>
      </c>
      <c r="B570" s="1575" t="s">
        <v>1891</v>
      </c>
      <c r="C570" s="1557" t="s">
        <v>186</v>
      </c>
      <c r="E570" s="1558"/>
    </row>
    <row r="571" spans="1:5" ht="18">
      <c r="A571" s="1552" t="s">
        <v>1532</v>
      </c>
      <c r="B571" s="1575" t="s">
        <v>1892</v>
      </c>
      <c r="C571" s="1557" t="s">
        <v>186</v>
      </c>
      <c r="E571" s="1558"/>
    </row>
    <row r="572" spans="1:5" ht="18">
      <c r="A572" s="1552" t="s">
        <v>1533</v>
      </c>
      <c r="B572" s="1575" t="s">
        <v>1893</v>
      </c>
      <c r="C572" s="1557" t="s">
        <v>186</v>
      </c>
      <c r="E572" s="1558"/>
    </row>
    <row r="573" spans="1:5" ht="18">
      <c r="A573" s="1552" t="s">
        <v>1534</v>
      </c>
      <c r="B573" s="1575" t="s">
        <v>1894</v>
      </c>
      <c r="C573" s="1557" t="s">
        <v>186</v>
      </c>
      <c r="E573" s="1558"/>
    </row>
    <row r="574" spans="1:5" ht="18">
      <c r="A574" s="1552" t="s">
        <v>1535</v>
      </c>
      <c r="B574" s="1575" t="s">
        <v>1895</v>
      </c>
      <c r="C574" s="1557" t="s">
        <v>186</v>
      </c>
      <c r="E574" s="1558"/>
    </row>
    <row r="575" spans="1:5" ht="18">
      <c r="A575" s="1552" t="s">
        <v>1536</v>
      </c>
      <c r="B575" s="1575" t="s">
        <v>1896</v>
      </c>
      <c r="C575" s="1557" t="s">
        <v>186</v>
      </c>
      <c r="E575" s="1558"/>
    </row>
    <row r="576" spans="1:5" ht="18">
      <c r="A576" s="1552" t="s">
        <v>1537</v>
      </c>
      <c r="B576" s="1576" t="s">
        <v>1897</v>
      </c>
      <c r="C576" s="1557" t="s">
        <v>186</v>
      </c>
      <c r="E576" s="1558"/>
    </row>
    <row r="577" spans="1:5" ht="18">
      <c r="A577" s="1552" t="s">
        <v>1538</v>
      </c>
      <c r="B577" s="1575" t="s">
        <v>1898</v>
      </c>
      <c r="C577" s="1557" t="s">
        <v>186</v>
      </c>
      <c r="E577" s="1558"/>
    </row>
    <row r="578" spans="1:5" ht="18">
      <c r="A578" s="1552" t="s">
        <v>1539</v>
      </c>
      <c r="B578" s="1575" t="s">
        <v>1899</v>
      </c>
      <c r="C578" s="1557" t="s">
        <v>186</v>
      </c>
      <c r="E578" s="1558"/>
    </row>
    <row r="579" spans="1:5" ht="18">
      <c r="A579" s="1552" t="s">
        <v>1540</v>
      </c>
      <c r="B579" s="1575" t="s">
        <v>1900</v>
      </c>
      <c r="C579" s="1557" t="s">
        <v>186</v>
      </c>
      <c r="E579" s="1558"/>
    </row>
    <row r="580" spans="1:5" ht="18">
      <c r="A580" s="1552" t="s">
        <v>1541</v>
      </c>
      <c r="B580" s="1575" t="s">
        <v>1901</v>
      </c>
      <c r="C580" s="1557" t="s">
        <v>186</v>
      </c>
      <c r="E580" s="1558"/>
    </row>
    <row r="581" spans="1:5" ht="18">
      <c r="A581" s="1552" t="s">
        <v>1542</v>
      </c>
      <c r="B581" s="1575" t="s">
        <v>1902</v>
      </c>
      <c r="C581" s="1557" t="s">
        <v>186</v>
      </c>
      <c r="E581" s="1558"/>
    </row>
    <row r="582" spans="1:5" ht="18">
      <c r="A582" s="1552" t="s">
        <v>1543</v>
      </c>
      <c r="B582" s="1575" t="s">
        <v>1903</v>
      </c>
      <c r="C582" s="1557" t="s">
        <v>186</v>
      </c>
      <c r="E582" s="1558"/>
    </row>
    <row r="583" spans="1:5" ht="18">
      <c r="A583" s="1552" t="s">
        <v>1544</v>
      </c>
      <c r="B583" s="1575" t="s">
        <v>1904</v>
      </c>
      <c r="C583" s="1557" t="s">
        <v>186</v>
      </c>
      <c r="E583" s="1558"/>
    </row>
    <row r="584" spans="1:5" ht="18">
      <c r="A584" s="1552" t="s">
        <v>1545</v>
      </c>
      <c r="B584" s="1575" t="s">
        <v>1905</v>
      </c>
      <c r="C584" s="1557" t="s">
        <v>186</v>
      </c>
      <c r="E584" s="1558"/>
    </row>
    <row r="585" spans="1:5" ht="18.75" thickBot="1">
      <c r="A585" s="1552" t="s">
        <v>1546</v>
      </c>
      <c r="B585" s="1582" t="s">
        <v>1906</v>
      </c>
      <c r="C585" s="1557" t="s">
        <v>186</v>
      </c>
      <c r="E585" s="1558"/>
    </row>
    <row r="586" spans="1:5" ht="18.75">
      <c r="A586" s="1552" t="s">
        <v>1547</v>
      </c>
      <c r="B586" s="1574" t="s">
        <v>1907</v>
      </c>
      <c r="C586" s="1557" t="s">
        <v>186</v>
      </c>
      <c r="E586" s="1558"/>
    </row>
    <row r="587" spans="1:5" ht="18.75">
      <c r="A587" s="1552" t="s">
        <v>1548</v>
      </c>
      <c r="B587" s="1575" t="s">
        <v>1908</v>
      </c>
      <c r="C587" s="1557" t="s">
        <v>186</v>
      </c>
      <c r="E587" s="1558"/>
    </row>
    <row r="588" spans="1:5" ht="18.75">
      <c r="A588" s="1552" t="s">
        <v>1549</v>
      </c>
      <c r="B588" s="1575" t="s">
        <v>1909</v>
      </c>
      <c r="C588" s="1557" t="s">
        <v>186</v>
      </c>
      <c r="E588" s="1558"/>
    </row>
    <row r="589" spans="1:5" ht="18.75">
      <c r="A589" s="1552" t="s">
        <v>1550</v>
      </c>
      <c r="B589" s="1575" t="s">
        <v>1910</v>
      </c>
      <c r="C589" s="1557" t="s">
        <v>186</v>
      </c>
      <c r="E589" s="1558"/>
    </row>
    <row r="590" spans="1:5" ht="19.5">
      <c r="A590" s="1552" t="s">
        <v>1551</v>
      </c>
      <c r="B590" s="1576" t="s">
        <v>1911</v>
      </c>
      <c r="C590" s="1557" t="s">
        <v>186</v>
      </c>
      <c r="E590" s="1558"/>
    </row>
    <row r="591" spans="1:5" ht="18.75">
      <c r="A591" s="1552" t="s">
        <v>1552</v>
      </c>
      <c r="B591" s="1575" t="s">
        <v>1912</v>
      </c>
      <c r="C591" s="1557" t="s">
        <v>186</v>
      </c>
      <c r="E591" s="1558"/>
    </row>
    <row r="592" spans="1:5" ht="19.5" thickBot="1">
      <c r="A592" s="1552" t="s">
        <v>1553</v>
      </c>
      <c r="B592" s="1578" t="s">
        <v>1913</v>
      </c>
      <c r="C592" s="1557" t="s">
        <v>186</v>
      </c>
      <c r="E592" s="1558"/>
    </row>
    <row r="593" spans="1:5" ht="18.75">
      <c r="A593" s="1552" t="s">
        <v>1554</v>
      </c>
      <c r="B593" s="1574" t="s">
        <v>1914</v>
      </c>
      <c r="C593" s="1557" t="s">
        <v>186</v>
      </c>
      <c r="E593" s="1558"/>
    </row>
    <row r="594" spans="1:5" ht="18.75">
      <c r="A594" s="1552" t="s">
        <v>1555</v>
      </c>
      <c r="B594" s="1575" t="s">
        <v>1773</v>
      </c>
      <c r="C594" s="1557" t="s">
        <v>186</v>
      </c>
      <c r="E594" s="1558"/>
    </row>
    <row r="595" spans="1:5" ht="18.75">
      <c r="A595" s="1552" t="s">
        <v>1556</v>
      </c>
      <c r="B595" s="1575" t="s">
        <v>1915</v>
      </c>
      <c r="C595" s="1557" t="s">
        <v>186</v>
      </c>
      <c r="E595" s="1558"/>
    </row>
    <row r="596" spans="1:5" ht="18.75">
      <c r="A596" s="1552" t="s">
        <v>1557</v>
      </c>
      <c r="B596" s="1575" t="s">
        <v>1916</v>
      </c>
      <c r="C596" s="1557" t="s">
        <v>186</v>
      </c>
      <c r="E596" s="1558"/>
    </row>
    <row r="597" spans="1:5" ht="18.75">
      <c r="A597" s="1552" t="s">
        <v>1558</v>
      </c>
      <c r="B597" s="1575" t="s">
        <v>1917</v>
      </c>
      <c r="C597" s="1557" t="s">
        <v>186</v>
      </c>
      <c r="E597" s="1558"/>
    </row>
    <row r="598" spans="1:5" ht="19.5">
      <c r="A598" s="1552" t="s">
        <v>1559</v>
      </c>
      <c r="B598" s="1576" t="s">
        <v>1918</v>
      </c>
      <c r="C598" s="1557" t="s">
        <v>186</v>
      </c>
      <c r="E598" s="1558"/>
    </row>
    <row r="599" spans="1:5" ht="18.75">
      <c r="A599" s="1552" t="s">
        <v>1560</v>
      </c>
      <c r="B599" s="1575" t="s">
        <v>1919</v>
      </c>
      <c r="C599" s="1557" t="s">
        <v>186</v>
      </c>
      <c r="E599" s="1558"/>
    </row>
    <row r="600" spans="1:5" ht="19.5" thickBot="1">
      <c r="A600" s="1552" t="s">
        <v>1561</v>
      </c>
      <c r="B600" s="1578" t="s">
        <v>1920</v>
      </c>
      <c r="C600" s="1557" t="s">
        <v>186</v>
      </c>
      <c r="E600" s="1558"/>
    </row>
    <row r="601" spans="1:5" ht="18.75">
      <c r="A601" s="1552" t="s">
        <v>1562</v>
      </c>
      <c r="B601" s="1574" t="s">
        <v>1921</v>
      </c>
      <c r="C601" s="1557" t="s">
        <v>186</v>
      </c>
      <c r="E601" s="1558"/>
    </row>
    <row r="602" spans="1:5" ht="18.75">
      <c r="A602" s="1552" t="s">
        <v>1563</v>
      </c>
      <c r="B602" s="1575" t="s">
        <v>1922</v>
      </c>
      <c r="C602" s="1557" t="s">
        <v>186</v>
      </c>
      <c r="E602" s="1558"/>
    </row>
    <row r="603" spans="1:5" ht="18.75">
      <c r="A603" s="1552" t="s">
        <v>1564</v>
      </c>
      <c r="B603" s="1575" t="s">
        <v>1923</v>
      </c>
      <c r="C603" s="1557" t="s">
        <v>186</v>
      </c>
      <c r="E603" s="1558"/>
    </row>
    <row r="604" spans="1:5" ht="18.75">
      <c r="A604" s="1552" t="s">
        <v>1565</v>
      </c>
      <c r="B604" s="1575" t="s">
        <v>1924</v>
      </c>
      <c r="C604" s="1557" t="s">
        <v>186</v>
      </c>
      <c r="E604" s="1558"/>
    </row>
    <row r="605" spans="1:5" ht="19.5">
      <c r="A605" s="1552" t="s">
        <v>1566</v>
      </c>
      <c r="B605" s="1576" t="s">
        <v>1925</v>
      </c>
      <c r="C605" s="1557" t="s">
        <v>186</v>
      </c>
      <c r="E605" s="1558"/>
    </row>
    <row r="606" spans="1:5" ht="18.75">
      <c r="A606" s="1552" t="s">
        <v>1567</v>
      </c>
      <c r="B606" s="1575" t="s">
        <v>1926</v>
      </c>
      <c r="C606" s="1557" t="s">
        <v>186</v>
      </c>
      <c r="E606" s="1558"/>
    </row>
    <row r="607" spans="1:5" ht="19.5" thickBot="1">
      <c r="A607" s="1552" t="s">
        <v>1568</v>
      </c>
      <c r="B607" s="1578" t="s">
        <v>1927</v>
      </c>
      <c r="C607" s="1557" t="s">
        <v>186</v>
      </c>
      <c r="E607" s="1558"/>
    </row>
    <row r="608" spans="1:5" ht="18.75">
      <c r="A608" s="1552" t="s">
        <v>1569</v>
      </c>
      <c r="B608" s="1574" t="s">
        <v>1928</v>
      </c>
      <c r="C608" s="1557" t="s">
        <v>186</v>
      </c>
      <c r="E608" s="1558"/>
    </row>
    <row r="609" spans="1:5" ht="18.75">
      <c r="A609" s="1552" t="s">
        <v>1570</v>
      </c>
      <c r="B609" s="1575" t="s">
        <v>1929</v>
      </c>
      <c r="C609" s="1557" t="s">
        <v>186</v>
      </c>
      <c r="E609" s="1558"/>
    </row>
    <row r="610" spans="1:5" ht="19.5">
      <c r="A610" s="1552" t="s">
        <v>1571</v>
      </c>
      <c r="B610" s="1576" t="s">
        <v>1930</v>
      </c>
      <c r="C610" s="1557" t="s">
        <v>186</v>
      </c>
      <c r="E610" s="1558"/>
    </row>
    <row r="611" spans="1:5" ht="19.5" thickBot="1">
      <c r="A611" s="1552" t="s">
        <v>1572</v>
      </c>
      <c r="B611" s="1578" t="s">
        <v>1931</v>
      </c>
      <c r="C611" s="1557" t="s">
        <v>186</v>
      </c>
      <c r="E611" s="1558"/>
    </row>
    <row r="612" spans="1:5" ht="18.75">
      <c r="A612" s="1552" t="s">
        <v>1573</v>
      </c>
      <c r="B612" s="1574" t="s">
        <v>1932</v>
      </c>
      <c r="C612" s="1557" t="s">
        <v>186</v>
      </c>
      <c r="E612" s="1558"/>
    </row>
    <row r="613" spans="1:5" ht="18.75">
      <c r="A613" s="1552" t="s">
        <v>1574</v>
      </c>
      <c r="B613" s="1575" t="s">
        <v>1933</v>
      </c>
      <c r="C613" s="1557" t="s">
        <v>186</v>
      </c>
      <c r="E613" s="1558"/>
    </row>
    <row r="614" spans="1:5" ht="18.75">
      <c r="A614" s="1552" t="s">
        <v>1575</v>
      </c>
      <c r="B614" s="1575" t="s">
        <v>1934</v>
      </c>
      <c r="C614" s="1557" t="s">
        <v>186</v>
      </c>
      <c r="E614" s="1558"/>
    </row>
    <row r="615" spans="1:5" ht="18.75">
      <c r="A615" s="1552" t="s">
        <v>1576</v>
      </c>
      <c r="B615" s="1575" t="s">
        <v>1935</v>
      </c>
      <c r="C615" s="1557" t="s">
        <v>186</v>
      </c>
      <c r="E615" s="1558"/>
    </row>
    <row r="616" spans="1:5" ht="18.75">
      <c r="A616" s="1552" t="s">
        <v>1577</v>
      </c>
      <c r="B616" s="1575" t="s">
        <v>1936</v>
      </c>
      <c r="C616" s="1557" t="s">
        <v>186</v>
      </c>
      <c r="E616" s="1558"/>
    </row>
    <row r="617" spans="1:5" ht="18.75">
      <c r="A617" s="1552" t="s">
        <v>1578</v>
      </c>
      <c r="B617" s="1575" t="s">
        <v>1937</v>
      </c>
      <c r="C617" s="1557" t="s">
        <v>186</v>
      </c>
      <c r="E617" s="1558"/>
    </row>
    <row r="618" spans="1:5" ht="18.75">
      <c r="A618" s="1552" t="s">
        <v>1579</v>
      </c>
      <c r="B618" s="1575" t="s">
        <v>1938</v>
      </c>
      <c r="C618" s="1557" t="s">
        <v>186</v>
      </c>
      <c r="E618" s="1558"/>
    </row>
    <row r="619" spans="1:5" ht="18.75">
      <c r="A619" s="1552" t="s">
        <v>1580</v>
      </c>
      <c r="B619" s="1575" t="s">
        <v>1939</v>
      </c>
      <c r="C619" s="1557" t="s">
        <v>186</v>
      </c>
      <c r="E619" s="1558"/>
    </row>
    <row r="620" spans="1:5" ht="19.5">
      <c r="A620" s="1552" t="s">
        <v>1581</v>
      </c>
      <c r="B620" s="1576" t="s">
        <v>1940</v>
      </c>
      <c r="C620" s="1557" t="s">
        <v>186</v>
      </c>
      <c r="E620" s="1558"/>
    </row>
    <row r="621" spans="1:5" ht="19.5" thickBot="1">
      <c r="A621" s="1552" t="s">
        <v>1582</v>
      </c>
      <c r="B621" s="1578" t="s">
        <v>1941</v>
      </c>
      <c r="C621" s="1557" t="s">
        <v>186</v>
      </c>
      <c r="E621" s="1558"/>
    </row>
    <row r="622" spans="1:5" ht="18.75">
      <c r="A622" s="1552" t="s">
        <v>1583</v>
      </c>
      <c r="B622" s="1574" t="s">
        <v>324</v>
      </c>
      <c r="C622" s="1557" t="s">
        <v>186</v>
      </c>
      <c r="E622" s="1558"/>
    </row>
    <row r="623" spans="1:5" ht="18.75">
      <c r="A623" s="1552" t="s">
        <v>1584</v>
      </c>
      <c r="B623" s="1575" t="s">
        <v>325</v>
      </c>
      <c r="C623" s="1557" t="s">
        <v>186</v>
      </c>
      <c r="E623" s="1558"/>
    </row>
    <row r="624" spans="1:5" ht="18.75">
      <c r="A624" s="1552" t="s">
        <v>1585</v>
      </c>
      <c r="B624" s="1575" t="s">
        <v>326</v>
      </c>
      <c r="C624" s="1557" t="s">
        <v>186</v>
      </c>
      <c r="E624" s="1558"/>
    </row>
    <row r="625" spans="1:5" ht="18.75">
      <c r="A625" s="1552" t="s">
        <v>1586</v>
      </c>
      <c r="B625" s="1575" t="s">
        <v>327</v>
      </c>
      <c r="C625" s="1557" t="s">
        <v>186</v>
      </c>
      <c r="E625" s="1558"/>
    </row>
    <row r="626" spans="1:5" ht="18.75">
      <c r="A626" s="1552" t="s">
        <v>1587</v>
      </c>
      <c r="B626" s="1575" t="s">
        <v>328</v>
      </c>
      <c r="C626" s="1557" t="s">
        <v>186</v>
      </c>
      <c r="E626" s="1558"/>
    </row>
    <row r="627" spans="1:5" ht="18.75">
      <c r="A627" s="1552" t="s">
        <v>1588</v>
      </c>
      <c r="B627" s="1575" t="s">
        <v>329</v>
      </c>
      <c r="C627" s="1557" t="s">
        <v>186</v>
      </c>
      <c r="E627" s="1558"/>
    </row>
    <row r="628" spans="1:5" ht="18.75">
      <c r="A628" s="1552" t="s">
        <v>1589</v>
      </c>
      <c r="B628" s="1575" t="s">
        <v>330</v>
      </c>
      <c r="C628" s="1557" t="s">
        <v>186</v>
      </c>
      <c r="E628" s="1558"/>
    </row>
    <row r="629" spans="1:5" ht="18.75">
      <c r="A629" s="1552" t="s">
        <v>1590</v>
      </c>
      <c r="B629" s="1575" t="s">
        <v>331</v>
      </c>
      <c r="C629" s="1557" t="s">
        <v>186</v>
      </c>
      <c r="E629" s="1558"/>
    </row>
    <row r="630" spans="1:5" ht="18.75">
      <c r="A630" s="1552" t="s">
        <v>1591</v>
      </c>
      <c r="B630" s="1575" t="s">
        <v>767</v>
      </c>
      <c r="C630" s="1557" t="s">
        <v>186</v>
      </c>
      <c r="E630" s="1558"/>
    </row>
    <row r="631" spans="1:5" ht="18.75">
      <c r="A631" s="1552" t="s">
        <v>1592</v>
      </c>
      <c r="B631" s="1575" t="s">
        <v>768</v>
      </c>
      <c r="C631" s="1557" t="s">
        <v>186</v>
      </c>
      <c r="E631" s="1558"/>
    </row>
    <row r="632" spans="1:5" ht="18.75">
      <c r="A632" s="1552" t="s">
        <v>1593</v>
      </c>
      <c r="B632" s="1575" t="s">
        <v>769</v>
      </c>
      <c r="C632" s="1557" t="s">
        <v>186</v>
      </c>
      <c r="E632" s="1558"/>
    </row>
    <row r="633" spans="1:5" ht="18.75">
      <c r="A633" s="1552" t="s">
        <v>1594</v>
      </c>
      <c r="B633" s="1575" t="s">
        <v>770</v>
      </c>
      <c r="C633" s="1557" t="s">
        <v>186</v>
      </c>
      <c r="E633" s="1558"/>
    </row>
    <row r="634" spans="1:5" ht="18.75">
      <c r="A634" s="1552" t="s">
        <v>1595</v>
      </c>
      <c r="B634" s="1575" t="s">
        <v>771</v>
      </c>
      <c r="C634" s="1557" t="s">
        <v>186</v>
      </c>
      <c r="E634" s="1558"/>
    </row>
    <row r="635" spans="1:5" ht="18.75">
      <c r="A635" s="1552" t="s">
        <v>1596</v>
      </c>
      <c r="B635" s="1575" t="s">
        <v>772</v>
      </c>
      <c r="C635" s="1557" t="s">
        <v>186</v>
      </c>
      <c r="E635" s="1558"/>
    </row>
    <row r="636" spans="1:5" ht="18.75">
      <c r="A636" s="1552" t="s">
        <v>1597</v>
      </c>
      <c r="B636" s="1575" t="s">
        <v>773</v>
      </c>
      <c r="C636" s="1557" t="s">
        <v>186</v>
      </c>
      <c r="E636" s="1558"/>
    </row>
    <row r="637" spans="1:5" ht="18.75">
      <c r="A637" s="1552" t="s">
        <v>1598</v>
      </c>
      <c r="B637" s="1575" t="s">
        <v>774</v>
      </c>
      <c r="C637" s="1557" t="s">
        <v>186</v>
      </c>
      <c r="E637" s="1558"/>
    </row>
    <row r="638" spans="1:5" ht="18.75">
      <c r="A638" s="1552" t="s">
        <v>1599</v>
      </c>
      <c r="B638" s="1575" t="s">
        <v>775</v>
      </c>
      <c r="C638" s="1557" t="s">
        <v>186</v>
      </c>
      <c r="E638" s="1558"/>
    </row>
    <row r="639" spans="1:5" ht="18.75">
      <c r="A639" s="1552" t="s">
        <v>1600</v>
      </c>
      <c r="B639" s="1575" t="s">
        <v>776</v>
      </c>
      <c r="C639" s="1557" t="s">
        <v>186</v>
      </c>
      <c r="E639" s="1558"/>
    </row>
    <row r="640" spans="1:5" ht="18.75">
      <c r="A640" s="1552" t="s">
        <v>1601</v>
      </c>
      <c r="B640" s="1575" t="s">
        <v>777</v>
      </c>
      <c r="C640" s="1557" t="s">
        <v>186</v>
      </c>
      <c r="E640" s="1558"/>
    </row>
    <row r="641" spans="1:5" ht="18.75">
      <c r="A641" s="1552" t="s">
        <v>1602</v>
      </c>
      <c r="B641" s="1575" t="s">
        <v>778</v>
      </c>
      <c r="C641" s="1557" t="s">
        <v>186</v>
      </c>
      <c r="E641" s="1558"/>
    </row>
    <row r="642" spans="1:5" ht="18.75">
      <c r="A642" s="1552" t="s">
        <v>1603</v>
      </c>
      <c r="B642" s="1575" t="s">
        <v>779</v>
      </c>
      <c r="C642" s="1557" t="s">
        <v>186</v>
      </c>
      <c r="E642" s="1558"/>
    </row>
    <row r="643" spans="1:5" ht="18.75">
      <c r="A643" s="1552" t="s">
        <v>1604</v>
      </c>
      <c r="B643" s="1575" t="s">
        <v>780</v>
      </c>
      <c r="C643" s="1557" t="s">
        <v>186</v>
      </c>
      <c r="E643" s="1558"/>
    </row>
    <row r="644" spans="1:5" ht="18.75">
      <c r="A644" s="1552" t="s">
        <v>1605</v>
      </c>
      <c r="B644" s="1575" t="s">
        <v>781</v>
      </c>
      <c r="C644" s="1557" t="s">
        <v>186</v>
      </c>
      <c r="E644" s="1558"/>
    </row>
    <row r="645" spans="1:5" ht="18.75">
      <c r="A645" s="1552" t="s">
        <v>1606</v>
      </c>
      <c r="B645" s="1575" t="s">
        <v>782</v>
      </c>
      <c r="C645" s="1557" t="s">
        <v>186</v>
      </c>
      <c r="E645" s="1558"/>
    </row>
    <row r="646" spans="1:5" ht="20.25" thickBot="1">
      <c r="A646" s="1552" t="s">
        <v>1607</v>
      </c>
      <c r="B646" s="1583" t="s">
        <v>783</v>
      </c>
      <c r="C646" s="1557" t="s">
        <v>186</v>
      </c>
      <c r="E646" s="1558"/>
    </row>
    <row r="647" spans="1:5" ht="18.75">
      <c r="A647" s="1552" t="s">
        <v>1608</v>
      </c>
      <c r="B647" s="1574" t="s">
        <v>1942</v>
      </c>
      <c r="C647" s="1557" t="s">
        <v>186</v>
      </c>
      <c r="E647" s="1558"/>
    </row>
    <row r="648" spans="1:5" ht="18.75">
      <c r="A648" s="1552" t="s">
        <v>1609</v>
      </c>
      <c r="B648" s="1575" t="s">
        <v>1943</v>
      </c>
      <c r="C648" s="1557" t="s">
        <v>186</v>
      </c>
      <c r="E648" s="1558"/>
    </row>
    <row r="649" spans="1:5" ht="18.75">
      <c r="A649" s="1552" t="s">
        <v>1610</v>
      </c>
      <c r="B649" s="1575" t="s">
        <v>1944</v>
      </c>
      <c r="C649" s="1557" t="s">
        <v>186</v>
      </c>
      <c r="E649" s="1558"/>
    </row>
    <row r="650" spans="1:5" ht="18.75">
      <c r="A650" s="1552" t="s">
        <v>1611</v>
      </c>
      <c r="B650" s="1575" t="s">
        <v>1945</v>
      </c>
      <c r="C650" s="1557" t="s">
        <v>186</v>
      </c>
      <c r="E650" s="1558"/>
    </row>
    <row r="651" spans="1:5" ht="18.75">
      <c r="A651" s="1552" t="s">
        <v>1612</v>
      </c>
      <c r="B651" s="1575" t="s">
        <v>1946</v>
      </c>
      <c r="C651" s="1557" t="s">
        <v>186</v>
      </c>
      <c r="E651" s="1558"/>
    </row>
    <row r="652" spans="1:5" ht="18.75">
      <c r="A652" s="1552" t="s">
        <v>1613</v>
      </c>
      <c r="B652" s="1575" t="s">
        <v>1947</v>
      </c>
      <c r="C652" s="1557" t="s">
        <v>186</v>
      </c>
      <c r="E652" s="1558"/>
    </row>
    <row r="653" spans="1:5" ht="18.75">
      <c r="A653" s="1552" t="s">
        <v>1614</v>
      </c>
      <c r="B653" s="1575" t="s">
        <v>1948</v>
      </c>
      <c r="C653" s="1557" t="s">
        <v>186</v>
      </c>
      <c r="E653" s="1558"/>
    </row>
    <row r="654" spans="1:5" ht="18.75">
      <c r="A654" s="1552" t="s">
        <v>1615</v>
      </c>
      <c r="B654" s="1575" t="s">
        <v>1949</v>
      </c>
      <c r="C654" s="1557" t="s">
        <v>186</v>
      </c>
      <c r="E654" s="1558"/>
    </row>
    <row r="655" spans="1:5" ht="18.75">
      <c r="A655" s="1552" t="s">
        <v>1616</v>
      </c>
      <c r="B655" s="1575" t="s">
        <v>1950</v>
      </c>
      <c r="C655" s="1557" t="s">
        <v>186</v>
      </c>
      <c r="E655" s="1558"/>
    </row>
    <row r="656" spans="1:5" ht="18.75">
      <c r="A656" s="1552" t="s">
        <v>1617</v>
      </c>
      <c r="B656" s="1575" t="s">
        <v>1951</v>
      </c>
      <c r="C656" s="1557" t="s">
        <v>186</v>
      </c>
      <c r="E656" s="1558"/>
    </row>
    <row r="657" spans="1:5" ht="18.75">
      <c r="A657" s="1552" t="s">
        <v>1618</v>
      </c>
      <c r="B657" s="1575" t="s">
        <v>1952</v>
      </c>
      <c r="C657" s="1557" t="s">
        <v>186</v>
      </c>
      <c r="E657" s="1558"/>
    </row>
    <row r="658" spans="1:5" ht="18.75">
      <c r="A658" s="1552" t="s">
        <v>1619</v>
      </c>
      <c r="B658" s="1575" t="s">
        <v>1953</v>
      </c>
      <c r="C658" s="1557" t="s">
        <v>186</v>
      </c>
      <c r="E658" s="1558"/>
    </row>
    <row r="659" spans="1:5" ht="18.75">
      <c r="A659" s="1552" t="s">
        <v>1620</v>
      </c>
      <c r="B659" s="1575" t="s">
        <v>1954</v>
      </c>
      <c r="C659" s="1557" t="s">
        <v>186</v>
      </c>
      <c r="E659" s="1558"/>
    </row>
    <row r="660" spans="1:5" ht="18.75">
      <c r="A660" s="1552" t="s">
        <v>1621</v>
      </c>
      <c r="B660" s="1575" t="s">
        <v>1955</v>
      </c>
      <c r="C660" s="1557" t="s">
        <v>186</v>
      </c>
      <c r="E660" s="1558"/>
    </row>
    <row r="661" spans="1:5" ht="18.75">
      <c r="A661" s="1552" t="s">
        <v>1622</v>
      </c>
      <c r="B661" s="1575" t="s">
        <v>1956</v>
      </c>
      <c r="C661" s="1557" t="s">
        <v>186</v>
      </c>
      <c r="E661" s="1558"/>
    </row>
    <row r="662" spans="1:5" ht="18.75">
      <c r="A662" s="1552" t="s">
        <v>1623</v>
      </c>
      <c r="B662" s="1575" t="s">
        <v>1957</v>
      </c>
      <c r="C662" s="1557" t="s">
        <v>186</v>
      </c>
      <c r="E662" s="1558"/>
    </row>
    <row r="663" spans="1:5" ht="18.75">
      <c r="A663" s="1552" t="s">
        <v>1624</v>
      </c>
      <c r="B663" s="1575" t="s">
        <v>1958</v>
      </c>
      <c r="C663" s="1557" t="s">
        <v>186</v>
      </c>
      <c r="E663" s="1558"/>
    </row>
    <row r="664" spans="1:5" ht="18.75">
      <c r="A664" s="1552" t="s">
        <v>1625</v>
      </c>
      <c r="B664" s="1575" t="s">
        <v>1959</v>
      </c>
      <c r="C664" s="1557" t="s">
        <v>186</v>
      </c>
      <c r="E664" s="1558"/>
    </row>
    <row r="665" spans="1:5" ht="18.75">
      <c r="A665" s="1552" t="s">
        <v>1626</v>
      </c>
      <c r="B665" s="1575" t="s">
        <v>1960</v>
      </c>
      <c r="C665" s="1557" t="s">
        <v>186</v>
      </c>
      <c r="E665" s="1558"/>
    </row>
    <row r="666" spans="1:5" ht="18.75">
      <c r="A666" s="1552" t="s">
        <v>1627</v>
      </c>
      <c r="B666" s="1575" t="s">
        <v>1961</v>
      </c>
      <c r="C666" s="1557" t="s">
        <v>186</v>
      </c>
      <c r="E666" s="1558"/>
    </row>
    <row r="667" spans="1:5" ht="18.75">
      <c r="A667" s="1552" t="s">
        <v>1628</v>
      </c>
      <c r="B667" s="1575" t="s">
        <v>1962</v>
      </c>
      <c r="C667" s="1557" t="s">
        <v>186</v>
      </c>
      <c r="E667" s="1558"/>
    </row>
    <row r="668" spans="1:5" ht="19.5" thickBot="1">
      <c r="A668" s="1552" t="s">
        <v>1629</v>
      </c>
      <c r="B668" s="1578" t="s">
        <v>1963</v>
      </c>
      <c r="C668" s="1557" t="s">
        <v>186</v>
      </c>
      <c r="E668" s="1558"/>
    </row>
    <row r="669" spans="1:5" ht="18.75">
      <c r="A669" s="1552" t="s">
        <v>1630</v>
      </c>
      <c r="B669" s="1574" t="s">
        <v>1964</v>
      </c>
      <c r="C669" s="1557" t="s">
        <v>186</v>
      </c>
      <c r="E669" s="1558"/>
    </row>
    <row r="670" spans="1:5" ht="18.75">
      <c r="A670" s="1552" t="s">
        <v>1631</v>
      </c>
      <c r="B670" s="1575" t="s">
        <v>1965</v>
      </c>
      <c r="C670" s="1557" t="s">
        <v>186</v>
      </c>
      <c r="E670" s="1558"/>
    </row>
    <row r="671" spans="1:5" ht="18.75">
      <c r="A671" s="1552" t="s">
        <v>1632</v>
      </c>
      <c r="B671" s="1575" t="s">
        <v>1966</v>
      </c>
      <c r="C671" s="1557" t="s">
        <v>186</v>
      </c>
      <c r="E671" s="1558"/>
    </row>
    <row r="672" spans="1:5" ht="18.75">
      <c r="A672" s="1552" t="s">
        <v>1633</v>
      </c>
      <c r="B672" s="1575" t="s">
        <v>1967</v>
      </c>
      <c r="C672" s="1557" t="s">
        <v>186</v>
      </c>
      <c r="E672" s="1558"/>
    </row>
    <row r="673" spans="1:5" ht="18.75">
      <c r="A673" s="1552" t="s">
        <v>1634</v>
      </c>
      <c r="B673" s="1575" t="s">
        <v>1968</v>
      </c>
      <c r="C673" s="1557" t="s">
        <v>186</v>
      </c>
      <c r="E673" s="1558"/>
    </row>
    <row r="674" spans="1:5" ht="18.75">
      <c r="A674" s="1552" t="s">
        <v>1635</v>
      </c>
      <c r="B674" s="1575" t="s">
        <v>1969</v>
      </c>
      <c r="C674" s="1557" t="s">
        <v>186</v>
      </c>
      <c r="E674" s="1558"/>
    </row>
    <row r="675" spans="1:5" ht="18.75">
      <c r="A675" s="1552" t="s">
        <v>1636</v>
      </c>
      <c r="B675" s="1575" t="s">
        <v>1970</v>
      </c>
      <c r="C675" s="1557" t="s">
        <v>186</v>
      </c>
      <c r="E675" s="1558"/>
    </row>
    <row r="676" spans="1:5" ht="18.75">
      <c r="A676" s="1552" t="s">
        <v>1637</v>
      </c>
      <c r="B676" s="1575" t="s">
        <v>1971</v>
      </c>
      <c r="C676" s="1557" t="s">
        <v>186</v>
      </c>
      <c r="E676" s="1558"/>
    </row>
    <row r="677" spans="1:5" ht="18.75">
      <c r="A677" s="1552" t="s">
        <v>1638</v>
      </c>
      <c r="B677" s="1575" t="s">
        <v>1972</v>
      </c>
      <c r="C677" s="1557" t="s">
        <v>186</v>
      </c>
      <c r="E677" s="1558"/>
    </row>
    <row r="678" spans="1:5" ht="19.5">
      <c r="A678" s="1552" t="s">
        <v>1639</v>
      </c>
      <c r="B678" s="1576" t="s">
        <v>1973</v>
      </c>
      <c r="C678" s="1557" t="s">
        <v>186</v>
      </c>
      <c r="E678" s="1558"/>
    </row>
    <row r="679" spans="1:5" ht="19.5" thickBot="1">
      <c r="A679" s="1552" t="s">
        <v>1640</v>
      </c>
      <c r="B679" s="1578" t="s">
        <v>1974</v>
      </c>
      <c r="C679" s="1557" t="s">
        <v>186</v>
      </c>
      <c r="E679" s="1558"/>
    </row>
    <row r="680" spans="1:5" ht="18.75">
      <c r="A680" s="1552" t="s">
        <v>1641</v>
      </c>
      <c r="B680" s="1574" t="s">
        <v>1975</v>
      </c>
      <c r="C680" s="1557" t="s">
        <v>186</v>
      </c>
      <c r="E680" s="1558"/>
    </row>
    <row r="681" spans="1:5" ht="18.75">
      <c r="A681" s="1552" t="s">
        <v>1642</v>
      </c>
      <c r="B681" s="1575" t="s">
        <v>1976</v>
      </c>
      <c r="C681" s="1557" t="s">
        <v>186</v>
      </c>
      <c r="E681" s="1558"/>
    </row>
    <row r="682" spans="1:5" ht="18.75">
      <c r="A682" s="1552" t="s">
        <v>1643</v>
      </c>
      <c r="B682" s="1575" t="s">
        <v>1977</v>
      </c>
      <c r="C682" s="1557" t="s">
        <v>186</v>
      </c>
      <c r="E682" s="1558"/>
    </row>
    <row r="683" spans="1:5" ht="18.75">
      <c r="A683" s="1552" t="s">
        <v>1644</v>
      </c>
      <c r="B683" s="1575" t="s">
        <v>1978</v>
      </c>
      <c r="C683" s="1557" t="s">
        <v>186</v>
      </c>
      <c r="E683" s="1558"/>
    </row>
    <row r="684" spans="1:5" ht="20.25" thickBot="1">
      <c r="A684" s="1552" t="s">
        <v>1645</v>
      </c>
      <c r="B684" s="1583" t="s">
        <v>1979</v>
      </c>
      <c r="C684" s="1557" t="s">
        <v>186</v>
      </c>
      <c r="E684" s="1558"/>
    </row>
    <row r="685" spans="1:5" ht="18.75">
      <c r="A685" s="1552" t="s">
        <v>1646</v>
      </c>
      <c r="B685" s="1574" t="s">
        <v>1980</v>
      </c>
      <c r="C685" s="1557" t="s">
        <v>186</v>
      </c>
      <c r="E685" s="1558"/>
    </row>
    <row r="686" spans="1:5" ht="18.75">
      <c r="A686" s="1552" t="s">
        <v>1647</v>
      </c>
      <c r="B686" s="1575" t="s">
        <v>1981</v>
      </c>
      <c r="C686" s="1557" t="s">
        <v>186</v>
      </c>
      <c r="E686" s="1558"/>
    </row>
    <row r="687" spans="1:5" ht="18.75">
      <c r="A687" s="1552" t="s">
        <v>1648</v>
      </c>
      <c r="B687" s="1575" t="s">
        <v>1982</v>
      </c>
      <c r="C687" s="1557" t="s">
        <v>186</v>
      </c>
      <c r="E687" s="1558"/>
    </row>
    <row r="688" spans="1:5" ht="18.75">
      <c r="A688" s="1552" t="s">
        <v>1649</v>
      </c>
      <c r="B688" s="1575" t="s">
        <v>1983</v>
      </c>
      <c r="C688" s="1557" t="s">
        <v>186</v>
      </c>
      <c r="E688" s="1558"/>
    </row>
    <row r="689" spans="1:5" ht="18.75">
      <c r="A689" s="1552" t="s">
        <v>1650</v>
      </c>
      <c r="B689" s="1575" t="s">
        <v>1984</v>
      </c>
      <c r="C689" s="1557" t="s">
        <v>186</v>
      </c>
      <c r="E689" s="1558"/>
    </row>
    <row r="690" spans="1:5" ht="18.75">
      <c r="A690" s="1552" t="s">
        <v>1651</v>
      </c>
      <c r="B690" s="1575" t="s">
        <v>1985</v>
      </c>
      <c r="C690" s="1557" t="s">
        <v>186</v>
      </c>
      <c r="E690" s="1558"/>
    </row>
    <row r="691" spans="1:5" ht="18.75">
      <c r="A691" s="1552" t="s">
        <v>1652</v>
      </c>
      <c r="B691" s="1575" t="s">
        <v>1986</v>
      </c>
      <c r="C691" s="1557" t="s">
        <v>186</v>
      </c>
      <c r="E691" s="1558"/>
    </row>
    <row r="692" spans="1:5" ht="18.75">
      <c r="A692" s="1552" t="s">
        <v>1653</v>
      </c>
      <c r="B692" s="1575" t="s">
        <v>1987</v>
      </c>
      <c r="C692" s="1557" t="s">
        <v>186</v>
      </c>
      <c r="E692" s="1558"/>
    </row>
    <row r="693" spans="1:5" ht="18.75">
      <c r="A693" s="1552" t="s">
        <v>1654</v>
      </c>
      <c r="B693" s="1575" t="s">
        <v>1988</v>
      </c>
      <c r="C693" s="1557" t="s">
        <v>186</v>
      </c>
      <c r="E693" s="1558"/>
    </row>
    <row r="694" spans="1:5" ht="18.75">
      <c r="A694" s="1552" t="s">
        <v>1655</v>
      </c>
      <c r="B694" s="1575" t="s">
        <v>1989</v>
      </c>
      <c r="C694" s="1557" t="s">
        <v>186</v>
      </c>
      <c r="E694" s="1558"/>
    </row>
    <row r="695" spans="1:5" ht="20.25" thickBot="1">
      <c r="A695" s="1552" t="s">
        <v>1656</v>
      </c>
      <c r="B695" s="1583" t="s">
        <v>1990</v>
      </c>
      <c r="C695" s="1557" t="s">
        <v>186</v>
      </c>
      <c r="E695" s="1558"/>
    </row>
    <row r="696" spans="1:5" ht="18.75">
      <c r="A696" s="1552" t="s">
        <v>1657</v>
      </c>
      <c r="B696" s="1574" t="s">
        <v>1991</v>
      </c>
      <c r="C696" s="1557" t="s">
        <v>186</v>
      </c>
      <c r="E696" s="1558"/>
    </row>
    <row r="697" spans="1:5" ht="18.75">
      <c r="A697" s="1552" t="s">
        <v>1658</v>
      </c>
      <c r="B697" s="1575" t="s">
        <v>1992</v>
      </c>
      <c r="C697" s="1557" t="s">
        <v>186</v>
      </c>
      <c r="E697" s="1558"/>
    </row>
    <row r="698" spans="1:5" ht="18.75">
      <c r="A698" s="1552" t="s">
        <v>1659</v>
      </c>
      <c r="B698" s="1575" t="s">
        <v>1993</v>
      </c>
      <c r="C698" s="1557" t="s">
        <v>186</v>
      </c>
      <c r="E698" s="1558"/>
    </row>
    <row r="699" spans="1:5" ht="18.75">
      <c r="A699" s="1552" t="s">
        <v>1660</v>
      </c>
      <c r="B699" s="1575" t="s">
        <v>1994</v>
      </c>
      <c r="C699" s="1557" t="s">
        <v>186</v>
      </c>
      <c r="E699" s="1558"/>
    </row>
    <row r="700" spans="1:5" ht="18.75">
      <c r="A700" s="1552" t="s">
        <v>1661</v>
      </c>
      <c r="B700" s="1575" t="s">
        <v>1995</v>
      </c>
      <c r="C700" s="1557" t="s">
        <v>186</v>
      </c>
      <c r="E700" s="1558"/>
    </row>
    <row r="701" spans="1:5" ht="18.75">
      <c r="A701" s="1552" t="s">
        <v>1662</v>
      </c>
      <c r="B701" s="1575" t="s">
        <v>1996</v>
      </c>
      <c r="C701" s="1557" t="s">
        <v>186</v>
      </c>
      <c r="E701" s="1558"/>
    </row>
    <row r="702" spans="1:5" ht="18.75">
      <c r="A702" s="1552" t="s">
        <v>1663</v>
      </c>
      <c r="B702" s="1575" t="s">
        <v>1997</v>
      </c>
      <c r="C702" s="1557" t="s">
        <v>186</v>
      </c>
      <c r="E702" s="1558"/>
    </row>
    <row r="703" spans="1:5" ht="18.75">
      <c r="A703" s="1552" t="s">
        <v>1664</v>
      </c>
      <c r="B703" s="1575" t="s">
        <v>1998</v>
      </c>
      <c r="C703" s="1557" t="s">
        <v>186</v>
      </c>
      <c r="E703" s="1558"/>
    </row>
    <row r="704" spans="1:5" ht="18.75">
      <c r="A704" s="1552" t="s">
        <v>1665</v>
      </c>
      <c r="B704" s="1575" t="s">
        <v>1999</v>
      </c>
      <c r="C704" s="1557" t="s">
        <v>186</v>
      </c>
      <c r="E704" s="1558"/>
    </row>
    <row r="705" spans="1:5" ht="20.25" thickBot="1">
      <c r="A705" s="1552" t="s">
        <v>1666</v>
      </c>
      <c r="B705" s="1583" t="s">
        <v>2000</v>
      </c>
      <c r="C705" s="1557" t="s">
        <v>186</v>
      </c>
      <c r="E705" s="1558"/>
    </row>
    <row r="706" spans="1:5" ht="18.75">
      <c r="A706" s="1552" t="s">
        <v>1667</v>
      </c>
      <c r="B706" s="1574" t="s">
        <v>2001</v>
      </c>
      <c r="C706" s="1557" t="s">
        <v>186</v>
      </c>
      <c r="E706" s="1558"/>
    </row>
    <row r="707" spans="1:5" ht="18.75">
      <c r="A707" s="1552" t="s">
        <v>1668</v>
      </c>
      <c r="B707" s="1575" t="s">
        <v>2002</v>
      </c>
      <c r="C707" s="1557" t="s">
        <v>186</v>
      </c>
      <c r="E707" s="1558"/>
    </row>
    <row r="708" spans="1:5" ht="18.75">
      <c r="A708" s="1552" t="s">
        <v>1669</v>
      </c>
      <c r="B708" s="1575" t="s">
        <v>2003</v>
      </c>
      <c r="C708" s="1557" t="s">
        <v>186</v>
      </c>
      <c r="E708" s="1558"/>
    </row>
    <row r="709" spans="1:5" ht="18.75">
      <c r="A709" s="1552" t="s">
        <v>1670</v>
      </c>
      <c r="B709" s="1575" t="s">
        <v>2004</v>
      </c>
      <c r="C709" s="1557" t="s">
        <v>186</v>
      </c>
      <c r="E709" s="1558"/>
    </row>
    <row r="710" spans="1:5" ht="20.25" thickBot="1">
      <c r="A710" s="1552" t="s">
        <v>1671</v>
      </c>
      <c r="B710" s="1583" t="s">
        <v>2005</v>
      </c>
      <c r="C710" s="1557" t="s">
        <v>186</v>
      </c>
      <c r="E710" s="1558"/>
    </row>
    <row r="711" spans="1:5" ht="19.5">
      <c r="A711" s="1584"/>
      <c r="B711" s="1585"/>
      <c r="C711" s="1557"/>
      <c r="E711" s="1558"/>
    </row>
    <row r="712" spans="1:3" ht="14.25">
      <c r="A712" s="1586" t="s">
        <v>811</v>
      </c>
      <c r="B712" s="1587" t="s">
        <v>810</v>
      </c>
      <c r="C712" s="1588" t="s">
        <v>811</v>
      </c>
    </row>
    <row r="713" spans="1:3" ht="14.25">
      <c r="A713" s="1589"/>
      <c r="B713" s="1590">
        <v>42766</v>
      </c>
      <c r="C713" s="1589" t="s">
        <v>1672</v>
      </c>
    </row>
    <row r="714" spans="1:3" ht="14.25">
      <c r="A714" s="1589"/>
      <c r="B714" s="1590">
        <v>42794</v>
      </c>
      <c r="C714" s="1589" t="s">
        <v>1673</v>
      </c>
    </row>
    <row r="715" spans="1:3" ht="14.25">
      <c r="A715" s="1589"/>
      <c r="B715" s="1590">
        <v>42825</v>
      </c>
      <c r="C715" s="1589" t="s">
        <v>1674</v>
      </c>
    </row>
    <row r="716" spans="1:3" ht="14.25">
      <c r="A716" s="1589"/>
      <c r="B716" s="1590">
        <v>42855</v>
      </c>
      <c r="C716" s="1589" t="s">
        <v>1675</v>
      </c>
    </row>
    <row r="717" spans="1:3" ht="14.25">
      <c r="A717" s="1589"/>
      <c r="B717" s="1590">
        <v>42886</v>
      </c>
      <c r="C717" s="1589" t="s">
        <v>1676</v>
      </c>
    </row>
    <row r="718" spans="1:3" ht="14.25">
      <c r="A718" s="1589"/>
      <c r="B718" s="1590">
        <v>42916</v>
      </c>
      <c r="C718" s="1589" t="s">
        <v>1677</v>
      </c>
    </row>
    <row r="719" spans="1:3" ht="14.25">
      <c r="A719" s="1589"/>
      <c r="B719" s="1590">
        <v>42947</v>
      </c>
      <c r="C719" s="1589" t="s">
        <v>1678</v>
      </c>
    </row>
    <row r="720" spans="1:3" ht="14.25">
      <c r="A720" s="1589"/>
      <c r="B720" s="1590">
        <v>42978</v>
      </c>
      <c r="C720" s="1589" t="s">
        <v>1679</v>
      </c>
    </row>
    <row r="721" spans="1:3" ht="14.25">
      <c r="A721" s="1589"/>
      <c r="B721" s="1590">
        <v>43008</v>
      </c>
      <c r="C721" s="1589" t="s">
        <v>1680</v>
      </c>
    </row>
    <row r="722" spans="1:3" ht="14.25">
      <c r="A722" s="1589"/>
      <c r="B722" s="1590">
        <v>43039</v>
      </c>
      <c r="C722" s="1589" t="s">
        <v>1681</v>
      </c>
    </row>
    <row r="723" spans="1:3" ht="14.25">
      <c r="A723" s="1589"/>
      <c r="B723" s="1590">
        <v>43069</v>
      </c>
      <c r="C723" s="1589" t="s">
        <v>1682</v>
      </c>
    </row>
    <row r="724" spans="1:3" ht="14.25">
      <c r="A724" s="1589"/>
      <c r="B724" s="1590">
        <v>43100</v>
      </c>
      <c r="C724" s="1589" t="s">
        <v>1683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724</v>
      </c>
      <c r="B1" s="61">
        <v>138</v>
      </c>
      <c r="I1" s="61"/>
    </row>
    <row r="2" spans="1:9" ht="12.75">
      <c r="A2" s="61" t="s">
        <v>725</v>
      </c>
      <c r="B2" s="61" t="s">
        <v>2061</v>
      </c>
      <c r="I2" s="61"/>
    </row>
    <row r="3" spans="1:9" ht="12.75">
      <c r="A3" s="61" t="s">
        <v>726</v>
      </c>
      <c r="B3" s="61" t="s">
        <v>2059</v>
      </c>
      <c r="I3" s="61"/>
    </row>
    <row r="4" spans="1:9" ht="15.75">
      <c r="A4" s="61" t="s">
        <v>727</v>
      </c>
      <c r="B4" s="61" t="s">
        <v>1277</v>
      </c>
      <c r="C4" s="66"/>
      <c r="I4" s="61"/>
    </row>
    <row r="5" spans="1:3" ht="31.5" customHeight="1">
      <c r="A5" s="61" t="s">
        <v>728</v>
      </c>
      <c r="B5" s="78"/>
      <c r="C5" s="78"/>
    </row>
    <row r="6" spans="1:2" ht="12.75">
      <c r="A6" s="67"/>
      <c r="B6" s="68"/>
    </row>
    <row r="8" spans="2:9" ht="12.75">
      <c r="B8" s="61" t="s">
        <v>2060</v>
      </c>
      <c r="I8" s="61"/>
    </row>
    <row r="9" ht="12.75">
      <c r="I9" s="61"/>
    </row>
    <row r="10" ht="12.75">
      <c r="I10" s="61"/>
    </row>
    <row r="11" spans="1:21" ht="18">
      <c r="A11" s="61" t="s">
        <v>808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77">
        <f>$B$7</f>
        <v>0</v>
      </c>
      <c r="J14" s="1778"/>
      <c r="K14" s="177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852</v>
      </c>
      <c r="N15" s="238"/>
      <c r="O15" s="1364" t="s">
        <v>1278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82">
        <f>$B$12</f>
        <v>0</v>
      </c>
      <c r="J19" s="1783"/>
      <c r="K19" s="1784"/>
      <c r="L19" s="411" t="s">
        <v>908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909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729</v>
      </c>
      <c r="L23" s="1765" t="s">
        <v>2054</v>
      </c>
      <c r="M23" s="1766"/>
      <c r="N23" s="1766"/>
      <c r="O23" s="1767"/>
      <c r="P23" s="1768" t="s">
        <v>2055</v>
      </c>
      <c r="Q23" s="1769"/>
      <c r="R23" s="1769"/>
      <c r="S23" s="177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730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760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13">
        <f>VLOOKUP(K26,OP_LIST2,2,FALSE)</f>
        <v>0</v>
      </c>
      <c r="K26" s="1458" t="s">
        <v>657</v>
      </c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809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2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731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1" t="s">
        <v>761</v>
      </c>
      <c r="K30" s="177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762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763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764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765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766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3" t="s">
        <v>199</v>
      </c>
      <c r="K39" s="177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928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889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891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75" t="s">
        <v>204</v>
      </c>
      <c r="K47" s="1776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892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818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929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7" t="s">
        <v>279</v>
      </c>
      <c r="K66" s="1758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930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931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932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7" t="s">
        <v>739</v>
      </c>
      <c r="K70" s="1758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7" t="s">
        <v>224</v>
      </c>
      <c r="K76" s="1758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7" t="s">
        <v>226</v>
      </c>
      <c r="K79" s="1758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28.5" customHeight="1">
      <c r="A82" s="61">
        <v>69</v>
      </c>
      <c r="I82" s="273">
        <v>2800</v>
      </c>
      <c r="J82" s="1761" t="s">
        <v>1688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7" t="s">
        <v>229</v>
      </c>
      <c r="K83" s="1758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2022</v>
      </c>
      <c r="L84" s="282">
        <f aca="true" t="shared" si="15" ref="L84:L91">M84+N84+O84</f>
        <v>0</v>
      </c>
      <c r="M84" s="152"/>
      <c r="N84" s="153"/>
      <c r="O84" s="1421"/>
      <c r="P84" s="152"/>
      <c r="Q84" s="153"/>
      <c r="R84" s="1421"/>
      <c r="S84" s="282">
        <f aca="true" t="shared" si="16" ref="S84:S91"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t="shared" si="15"/>
        <v>0</v>
      </c>
      <c r="M85" s="152"/>
      <c r="N85" s="153"/>
      <c r="O85" s="1421"/>
      <c r="P85" s="152"/>
      <c r="Q85" s="153"/>
      <c r="R85" s="1421"/>
      <c r="S85" s="282">
        <f t="shared" si="16"/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31.5">
      <c r="A89" s="61">
        <v>75</v>
      </c>
      <c r="I89" s="293"/>
      <c r="J89" s="319">
        <v>2990</v>
      </c>
      <c r="K89" s="357" t="s">
        <v>2023</v>
      </c>
      <c r="L89" s="321">
        <f t="shared" si="15"/>
        <v>0</v>
      </c>
      <c r="M89" s="455"/>
      <c r="N89" s="456"/>
      <c r="O89" s="1434"/>
      <c r="P89" s="455"/>
      <c r="Q89" s="456"/>
      <c r="R89" s="1434"/>
      <c r="S89" s="321">
        <f t="shared" si="16"/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60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732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1685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7" t="s">
        <v>241</v>
      </c>
      <c r="K99" s="1758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7" t="s">
        <v>242</v>
      </c>
      <c r="K100" s="1758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7" t="s">
        <v>243</v>
      </c>
      <c r="K101" s="1758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7" t="s">
        <v>244</v>
      </c>
      <c r="K102" s="1758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7" t="s">
        <v>1689</v>
      </c>
      <c r="K109" s="1758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7" t="s">
        <v>1686</v>
      </c>
      <c r="K113" s="1758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7" t="s">
        <v>1687</v>
      </c>
      <c r="K114" s="1758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7" t="s">
        <v>280</v>
      </c>
      <c r="K116" s="1758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5" t="s">
        <v>255</v>
      </c>
      <c r="K119" s="1756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5" t="s">
        <v>256</v>
      </c>
      <c r="K120" s="1756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5" t="s">
        <v>642</v>
      </c>
      <c r="K128" s="1756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5" t="s">
        <v>702</v>
      </c>
      <c r="K131" s="1756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7" t="s">
        <v>703</v>
      </c>
      <c r="K132" s="1758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704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705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706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707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9" t="s">
        <v>933</v>
      </c>
      <c r="K137" s="1760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708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709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710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3" t="s">
        <v>711</v>
      </c>
      <c r="K141" s="1754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3" t="s">
        <v>711</v>
      </c>
      <c r="K142" s="1754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758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.7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.75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.75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.75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.75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16" dxfId="190" operator="equal" stopIfTrue="1">
      <formula>0</formula>
    </cfRule>
  </conditionalFormatting>
  <conditionalFormatting sqref="L21">
    <cfRule type="cellIs" priority="11" dxfId="180" operator="equal" stopIfTrue="1">
      <formula>98</formula>
    </cfRule>
    <cfRule type="cellIs" priority="12" dxfId="181" operator="equal" stopIfTrue="1">
      <formula>96</formula>
    </cfRule>
    <cfRule type="cellIs" priority="13" dxfId="182" operator="equal" stopIfTrue="1">
      <formula>42</formula>
    </cfRule>
    <cfRule type="cellIs" priority="14" dxfId="183" operator="equal" stopIfTrue="1">
      <formula>97</formula>
    </cfRule>
    <cfRule type="cellIs" priority="15" dxfId="184" operator="equal" stopIfTrue="1">
      <formula>33</formula>
    </cfRule>
  </conditionalFormatting>
  <conditionalFormatting sqref="M21">
    <cfRule type="cellIs" priority="6" dxfId="184" operator="equal" stopIfTrue="1">
      <formula>"ЧУЖДИ СРЕДСТВА"</formula>
    </cfRule>
    <cfRule type="cellIs" priority="7" dxfId="183" operator="equal" stopIfTrue="1">
      <formula>"СЕС - ДМП"</formula>
    </cfRule>
    <cfRule type="cellIs" priority="8" dxfId="182" operator="equal" stopIfTrue="1">
      <formula>"СЕС - РА"</formula>
    </cfRule>
    <cfRule type="cellIs" priority="9" dxfId="181" operator="equal" stopIfTrue="1">
      <formula>"СЕС - ДЕС"</formula>
    </cfRule>
    <cfRule type="cellIs" priority="10" dxfId="180" operator="equal" stopIfTrue="1">
      <formula>"СЕС - КСФ"</formula>
    </cfRule>
  </conditionalFormatting>
  <conditionalFormatting sqref="K28">
    <cfRule type="cellIs" priority="5" dxfId="0" operator="notEqual" stopIfTrue="1">
      <formula>"ИЗБЕРЕТЕ ДЕЙНОСТ"</formula>
    </cfRule>
  </conditionalFormatting>
  <conditionalFormatting sqref="K146">
    <cfRule type="cellIs" priority="4" dxfId="19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K26">
    <cfRule type="cellIs" priority="2" dxfId="0" operator="notEqual" stopIfTrue="1">
      <formula>"ИЗБЕРЕТЕ ДЕЙНОСТ"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2017-08-10T08:44:23Z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