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<sst xmlns="http://schemas.openxmlformats.org/spreadsheetml/2006/main" count="2720" uniqueCount="2068">
  <si>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</si>
  <si>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</si>
  <si>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</si>
  <si>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</si>
  <si>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</si>
  <si>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</si>
  <si>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</si>
  <si>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</si>
  <si>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</si>
  <si>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</si>
  <si>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</si>
  <si>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</si>
  <si>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</si>
  <si>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</si>
  <si>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</si>
  <si>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</si>
  <si>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</si>
  <si>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</si>
  <si>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</si>
  <si>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</si>
  <si>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</si>
  <si>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</si>
  <si>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</si>
  <si>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</si>
  <si>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</si>
  <si>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</si>
  <si>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</si>
  <si>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</si>
  <si>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</si>
  <si>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</si>
  <si>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</si>
  <si>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</si>
  <si>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</si>
  <si>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</si>
  <si>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</si>
  <si>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</si>
  <si>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</si>
  <si>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</si>
  <si>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</si>
  <si>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</si>
  <si>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</si>
  <si>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</si>
  <si>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</si>
  <si>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</si>
  <si>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</si>
  <si>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</si>
  <si>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</si>
  <si>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</si>
  <si>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</si>
  <si>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</si>
  <si>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</si>
  <si>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</si>
  <si>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</si>
  <si>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</si>
  <si>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</si>
  <si>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</si>
  <si>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</si>
  <si>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</si>
  <si>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</si>
  <si>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</si>
  <si>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</si>
  <si>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</si>
  <si>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</si>
  <si>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</si>
  <si>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</si>
  <si>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</si>
  <si>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</si>
  <si>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</si>
  <si>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</si>
  <si>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</si>
  <si>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</si>
  <si>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</si>
  <si>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</si>
  <si>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</si>
  <si>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</si>
  <si>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</si>
  <si>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</si>
  <si>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</si>
  <si>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</si>
  <si>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</si>
  <si>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</si>
  <si>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</si>
  <si>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</si>
  <si>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</si>
  <si>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</si>
  <si>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</si>
  <si>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</si>
  <si>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</si>
  <si>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</si>
  <si>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</si>
  <si>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</si>
  <si>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</si>
  <si>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</si>
  <si>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</si>
  <si>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</si>
  <si>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</si>
  <si>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</si>
  <si>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</si>
  <si>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</si>
  <si>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</si>
  <si>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</si>
  <si>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</si>
  <si>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</si>
  <si>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</si>
  <si>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</si>
  <si>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</si>
  <si>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</si>
  <si>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</si>
  <si>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</si>
  <si>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</si>
  <si>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</si>
  <si>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</si>
  <si>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</si>
  <si>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</si>
  <si>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</si>
  <si>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</si>
  <si>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</si>
  <si>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</si>
  <si>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</si>
  <si>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</si>
  <si>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</si>
  <si>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</si>
  <si>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</si>
  <si>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</si>
  <si>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</si>
  <si>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</si>
  <si>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</si>
  <si>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</si>
  <si>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</si>
  <si>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</si>
  <si>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</si>
  <si>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</si>
  <si>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</si>
  <si>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</si>
  <si>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</si>
  <si>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</si>
  <si>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</si>
  <si>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</si>
  <si>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</si>
  <si>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</si>
  <si>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</si>
  <si>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</si>
  <si>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</si>
  <si>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</si>
  <si>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</si>
  <si>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</si>
  <si>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</si>
  <si>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</si>
  <si>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</si>
  <si>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</si>
  <si>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</si>
  <si>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</si>
  <si>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</si>
  <si>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</si>
  <si>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</si>
  <si>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</si>
  <si>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</si>
  <si>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</si>
  <si>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</si>
  <si>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</si>
  <si>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</si>
  <si>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</si>
  <si>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</si>
  <si>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</si>
  <si>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</si>
  <si>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</si>
  <si>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</si>
  <si>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</si>
  <si>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</si>
  <si>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</si>
  <si>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</si>
  <si>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</si>
  <si>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</si>
  <si>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</si>
  <si>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</si>
  <si>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</si>
  <si>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</si>
  <si>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</si>
  <si>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</si>
  <si>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</si>
  <si>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</si>
  <si>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</si>
  <si>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</si>
  <si>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</si>
  <si>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</si>
  <si>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</si>
  <si>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</si>
  <si>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</si>
  <si>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</si>
  <si>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</si>
  <si>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</si>
  <si>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</si>
  <si>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</si>
  <si>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</si>
  <si>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</si>
  <si>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</si>
  <si>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</si>
  <si>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</si>
  <si>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</si>
  <si>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</si>
  <si>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</si>
  <si>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</si>
  <si>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</si>
  <si>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</si>
  <si>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</si>
  <si>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</si>
  <si>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</si>
  <si>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</si>
  <si>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</si>
  <si>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</si>
  <si>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</si>
  <si>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</si>
  <si>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</si>
  <si>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</si>
  <si>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</si>
  <si>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</si>
  <si>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</si>
  <si>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</si>
  <si>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</si>
  <si>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</si>
  <si>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</si>
  <si>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</si>
  <si>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</si>
  <si>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</si>
  <si>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</si>
  <si>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</si>
  <si>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</si>
  <si>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</si>
  <si>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</si>
  <si>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</si>
  <si>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</si>
  <si>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</si>
  <si>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</si>
  <si>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</si>
  <si>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</si>
  <si>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</si>
  <si>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</si>
  <si>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</si>
  <si>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</si>
  <si>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</si>
  <si>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</si>
  <si>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</si>
  <si>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</si>
  <si>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</si>
  <si>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</si>
  <si>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</si>
  <si>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</si>
  <si>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</si>
  <si>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</si>
  <si>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</si>
  <si>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</si>
  <si>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</si>
  <si>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</si>
  <si>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</si>
  <si>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</si>
  <si>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</si>
  <si>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</si>
  <si>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</si>
  <si>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</si>
  <si>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</si>
  <si>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</si>
  <si>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</si>
  <si>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</si>
  <si>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</si>
  <si>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</si>
  <si>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</si>
  <si>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</si>
  <si>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</si>
  <si>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</si>
  <si>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</si>
  <si>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</si>
  <si>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</si>
  <si>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</si>
  <si>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</si>
  <si>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</si>
  <si>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</si>
  <si>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</si>
  <si>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</si>
  <si>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</si>
  <si>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</si>
  <si>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</si>
  <si>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</si>
  <si>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</si>
  <si>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</si>
  <si>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</si>
  <si>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</si>
  <si>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</si>
  <si>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</si>
  <si>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</si>
  <si>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</si>
  <si>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</si>
  <si>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</si>
  <si>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</si>
  <si>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</si>
  <si>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</si>
  <si>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</si>
  <si>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</si>
  <si>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</si>
  <si>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</si>
  <si>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</si>
  <si>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</si>
  <si>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</si>
  <si>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</si>
  <si>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</si>
  <si>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</si>
  <si>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</si>
  <si>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</si>
  <si>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</si>
  <si>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</si>
  <si>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</si>
  <si>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</si>
  <si>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</si>
  <si>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</si>
  <si>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</si>
  <si>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</si>
  <si>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</si>
  <si>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</si>
  <si>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</si>
  <si>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</si>
  <si>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</si>
  <si>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</si>
  <si>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</si>
  <si>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</si>
  <si>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</si>
  <si>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</si>
  <si>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</si>
  <si>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</si>
  <si>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</si>
  <si>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</si>
  <si>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</si>
  <si>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</si>
  <si>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</si>
  <si>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</si>
  <si>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</si>
  <si>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</si>
  <si>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</si>
  <si>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</si>
  <si>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</si>
  <si>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</si>
  <si>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</si>
  <si>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</si>
  <si>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</si>
  <si>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</si>
  <si>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</si>
  <si>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</si>
  <si>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</si>
  <si>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</si>
  <si>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</si>
  <si>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</si>
  <si>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</si>
  <si>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</si>
  <si>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</si>
  <si>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</si>
  <si>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</si>
  <si>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</si>
  <si>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</si>
  <si>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</si>
  <si>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</si>
  <si>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</si>
  <si>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</si>
  <si>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</si>
  <si>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</si>
  <si>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</si>
  <si>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</si>
  <si>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</si>
  <si>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</si>
  <si>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</si>
  <si>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</si>
  <si>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</si>
  <si>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</si>
  <si>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</si>
  <si>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</si>
  <si>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</si>
  <si>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</si>
  <si>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</si>
  <si>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</si>
  <si>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</si>
  <si>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</si>
  <si>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</si>
  <si>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</si>
  <si>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</si>
  <si>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</si>
  <si>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</si>
  <si>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</si>
  <si>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</si>
  <si>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</si>
  <si>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</si>
  <si>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</si>
  <si>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</si>
  <si>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</si>
  <si>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</si>
  <si>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</si>
  <si>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</si>
  <si>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</si>
  <si>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</si>
  <si>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</si>
  <si>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</si>
  <si>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</si>
  <si>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</si>
  <si>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</si>
  <si>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</si>
  <si>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</si>
  <si>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</si>
  <si>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</si>
  <si>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</si>
  <si>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</si>
  <si>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</si>
  <si>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</si>
  <si>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</si>
  <si>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</si>
  <si>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</si>
  <si>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</si>
  <si>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</si>
  <si>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</si>
  <si>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</si>
  <si>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</si>
  <si>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</si>
  <si>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</si>
  <si>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</si>
  <si>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</si>
  <si>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</si>
  <si>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</si>
  <si>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</si>
  <si>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</si>
  <si>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</si>
  <si>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</si>
  <si>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</si>
  <si>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</si>
  <si>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</si>
  <si>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</si>
  <si>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</si>
  <si>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</si>
  <si>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</si>
  <si>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</si>
  <si>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</si>
  <si>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</si>
  <si>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</si>
  <si>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</si>
  <si>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</si>
  <si>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</si>
  <si>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</si>
  <si>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</si>
  <si>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</si>
  <si>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</si>
  <si>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</si>
  <si>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</si>
  <si>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</si>
  <si>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</si>
  <si>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</si>
  <si>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</si>
  <si>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</si>
  <si>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</si>
  <si>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</si>
  <si>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</si>
  <si>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</si>
  <si>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</si>
  <si>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</si>
  <si>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</si>
  <si>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</si>
  <si>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</si>
  <si>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</si>
  <si>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</si>
  <si>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</si>
  <si>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</si>
  <si>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</si>
  <si>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</si>
  <si>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</si>
  <si>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</si>
  <si>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</si>
  <si>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</si>
  <si>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</si>
  <si>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</si>
  <si>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</si>
  <si>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</si>
  <si>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</si>
  <si>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</si>
  <si>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</si>
  <si>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</si>
  <si>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</si>
  <si>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</si>
  <si>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</si>
  <si>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</si>
  <si>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</si>
  <si>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</si>
  <si>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</si>
  <si>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</si>
  <si>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</si>
  <si>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</si>
  <si>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</si>
  <si>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</si>
  <si>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</si>
  <si>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</si>
  <si>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</si>
  <si>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</si>
  <si>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</si>
  <si>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</si>
  <si>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</si>
  <si>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</si>
  <si>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</si>
  <si>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</si>
  <si>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</si>
  <si>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</si>
  <si>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</si>
  <si>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</si>
  <si>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</si>
  <si>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</si>
  <si>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</si>
  <si>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</si>
  <si>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</si>
  <si>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</si>
  <si>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</si>
  <si>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</si>
  <si>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</si>
  <si>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</si>
  <si>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</si>
  <si>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</si>
  <si>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</si>
  <si>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</si>
  <si>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</si>
  <si>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</si>
  <si>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</si>
  <si>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</si>
  <si>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</si>
  <si>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</si>
  <si>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</si>
  <si>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</si>
  <si>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</si>
  <si>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</si>
  <si>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</si>
  <si>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</si>
  <si>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</si>
  <si>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</si>
  <si>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</si>
  <si>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</si>
  <si>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</si>
  <si>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</si>
  <si>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</si>
  <si>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</si>
  <si>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</si>
  <si>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</si>
  <si>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</si>
  <si>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</si>
  <si>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</si>
  <si>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</si>
  <si>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</si>
  <si>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</si>
  <si>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</si>
  <si>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</si>
  <si>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</si>
  <si>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</si>
  <si>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</si>
  <si>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</si>
  <si>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</si>
  <si>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</si>
  <si>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</si>
  <si>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</si>
  <si>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</si>
  <si>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</si>
  <si>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</si>
  <si>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</si>
  <si>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</si>
  <si>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</si>
  <si>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</si>
  <si>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</si>
  <si>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</si>
  <si>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</si>
  <si>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</si>
  <si>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</si>
  <si>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</si>
  <si>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</si>
  <si>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</si>
  <si>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</si>
  <si>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</si>
  <si>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</si>
  <si>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</si>
  <si>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</si>
  <si>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</si>
  <si>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</si>
  <si>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</si>
  <si>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</si>
  <si>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</si>
  <si>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</si>
  <si>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</si>
  <si>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</si>
  <si>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</si>
  <si>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</si>
  <si>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</si>
  <si>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</si>
  <si>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</si>
  <si>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</si>
  <si>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</si>
  <si>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</si>
  <si>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</si>
  <si>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</si>
  <si>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</si>
  <si>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</si>
  <si>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</si>
  <si>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</si>
  <si>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</si>
  <si>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</si>
  <si>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</si>
  <si>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</si>
  <si>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</si>
  <si>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</si>
  <si>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</si>
  <si>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</si>
  <si>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</si>
  <si>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</si>
  <si>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</si>
  <si>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</si>
  <si>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</si>
  <si>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</si>
  <si>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</si>
  <si>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</si>
  <si>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</si>
  <si>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</si>
  <si>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</si>
  <si>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</si>
  <si>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</si>
  <si>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</si>
  <si>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</si>
  <si>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</si>
  <si>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</si>
  <si>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</si>
  <si>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</si>
  <si>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</si>
  <si>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</si>
  <si>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</si>
  <si>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</si>
  <si>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</si>
  <si>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</si>
  <si>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</si>
  <si>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</si>
  <si>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</si>
  <si>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</si>
  <si>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</si>
  <si>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</si>
  <si>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</si>
  <si>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</si>
  <si>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</si>
  <si>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</si>
  <si>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</si>
  <si>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</si>
  <si>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</si>
  <si>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</si>
  <si>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</si>
  <si>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</si>
  <si>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</si>
  <si>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</si>
  <si>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</si>
  <si>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</si>
  <si>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</si>
  <si>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</si>
  <si>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</si>
  <si>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</si>
  <si>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</si>
  <si>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</si>
  <si>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</si>
  <si>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</si>
  <si>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</si>
  <si>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</si>
  <si>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</si>
  <si>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</si>
  <si>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</si>
  <si>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</si>
  <si>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</si>
  <si>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</si>
  <si>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</si>
  <si>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</si>
  <si>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</si>
  <si>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</si>
  <si>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</si>
  <si>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</si>
  <si>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</si>
  <si>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</si>
  <si>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</si>
  <si>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</si>
  <si>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</si>
  <si>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</si>
  <si>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</si>
  <si>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</si>
  <si>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</si>
  <si>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</si>
  <si>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</si>
  <si>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</si>
  <si>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</si>
  <si>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</si>
  <si>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</si>
  <si>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</si>
  <si>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</si>
  <si>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</si>
  <si>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</si>
  <si>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</si>
  <si>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</si>
  <si>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</si>
  <si>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</si>
  <si>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</si>
  <si>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</si>
  <si>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</si>
  <si>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</si>
  <si>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</si>
  <si>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</si>
  <si>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</si>
  <si>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</si>
  <si>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</si>
  <si>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</si>
  <si>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</si>
  <si>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</si>
  <si>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</si>
  <si>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</si>
  <si>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</si>
  <si>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</si>
  <si>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</si>
  <si>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</si>
  <si>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</si>
  <si>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</si>
  <si>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</si>
  <si>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</si>
  <si>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</si>
  <si>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</si>
  <si>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</si>
  <si>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</si>
  <si>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</si>
  <si>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</si>
  <si>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</si>
  <si>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</si>
  <si>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</si>
  <si>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</si>
  <si>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</si>
  <si>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</si>
  <si>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</si>
  <si>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</si>
  <si>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</si>
  <si>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</si>
  <si>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</si>
  <si>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</si>
  <si>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</si>
  <si>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</si>
  <si>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</si>
  <si>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</si>
  <si>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</si>
  <si>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</si>
  <si>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</si>
  <si>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</si>
  <si>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</si>
  <si>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</si>
  <si>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</si>
  <si>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</si>
  <si>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</si>
  <si>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</si>
  <si>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</si>
  <si>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</si>
  <si>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</si>
  <si>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</si>
  <si>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</si>
  <si>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</si>
  <si>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</si>
  <si>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</si>
  <si>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</si>
  <si>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</si>
  <si>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</si>
  <si>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</si>
  <si>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</si>
  <si>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</si>
  <si>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</si>
  <si>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</si>
  <si>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</si>
  <si>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</si>
  <si>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</si>
  <si>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</si>
  <si>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</si>
  <si>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</si>
  <si>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</si>
  <si>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</si>
  <si>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</si>
  <si>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</si>
  <si>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</si>
  <si>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</si>
  <si>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</si>
  <si>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</si>
  <si>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</si>
  <si>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</si>
  <si>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</si>
  <si>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</si>
  <si>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</si>
  <si>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</si>
  <si>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</si>
  <si>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</si>
  <si>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</si>
  <si>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</si>
  <si>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</si>
  <si>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</si>
  <si>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</si>
  <si>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</si>
  <si>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</si>
  <si>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</si>
  <si>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</si>
  <si>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</si>
  <si>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</si>
  <si>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</si>
  <si>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</si>
  <si>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</si>
  <si>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</si>
  <si>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</si>
  <si>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</si>
  <si>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</si>
  <si>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</si>
  <si>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</si>
  <si>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</si>
  <si>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</si>
  <si>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</si>
  <si>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</si>
  <si>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</si>
  <si>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</si>
  <si>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</si>
  <si>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</si>
  <si>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</si>
  <si>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</si>
  <si>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</si>
  <si>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</si>
  <si>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</si>
  <si>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</si>
  <si>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</si>
  <si>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</si>
  <si>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</si>
  <si>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</si>
  <si>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</si>
  <si>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</si>
  <si>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</si>
  <si>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</si>
  <si>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</si>
  <si>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</si>
  <si>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</si>
  <si>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</si>
  <si>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</si>
  <si>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</si>
  <si>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</si>
  <si>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</si>
  <si>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</si>
  <si>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</si>
  <si>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</si>
  <si>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</si>
  <si>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</si>
  <si>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</si>
  <si>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</si>
  <si>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</si>
  <si>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</si>
  <si>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</si>
  <si>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</si>
  <si>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</si>
  <si>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</si>
  <si>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</si>
  <si>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</si>
  <si>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</si>
  <si>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</si>
  <si>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</si>
  <si>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</si>
  <si>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</si>
  <si>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</si>
  <si>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</si>
  <si>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</si>
  <si>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</si>
  <si>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</si>
  <si>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</si>
  <si>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</si>
  <si>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</si>
  <si>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</si>
  <si>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</si>
  <si>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</si>
  <si>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</si>
  <si>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</si>
  <si>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</si>
  <si>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</si>
  <si>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</si>
  <si>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</si>
  <si>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</si>
  <si>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</si>
  <si>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</si>
  <si>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</si>
  <si>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</si>
  <si>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</si>
  <si>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</si>
  <si>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</si>
  <si>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</si>
  <si>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</si>
  <si>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</si>
  <si>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</si>
  <si>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</si>
  <si>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</si>
  <si>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</si>
  <si>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</si>
  <si>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</si>
  <si>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</si>
  <si>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</si>
  <si>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</si>
  <si>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</si>
  <si>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</si>
  <si>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</si>
  <si>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</si>
  <si>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</si>
  <si>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</si>
  <si>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</si>
  <si>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</si>
  <si>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</si>
  <si>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</si>
  <si>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</si>
  <si>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</si>
  <si>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</si>
  <si>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</si>
  <si>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</si>
  <si>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</si>
  <si>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</si>
  <si>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</si>
  <si>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</si>
  <si>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</si>
  <si>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</si>
  <si>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</si>
  <si>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</si>
  <si>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</si>
  <si>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</si>
  <si>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</si>
  <si>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</si>
  <si>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</si>
  <si>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</si>
  <si>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</si>
  <si>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</si>
  <si>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</si>
  <si>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</si>
  <si>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</si>
  <si>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</si>
  <si>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</si>
  <si>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</si>
  <si>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</si>
  <si>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</si>
  <si>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</si>
  <si>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</si>
  <si>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</si>
  <si>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</si>
  <si>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</si>
  <si>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</si>
  <si>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</si>
  <si>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</si>
  <si>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</si>
  <si>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</si>
  <si>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</si>
  <si>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</si>
  <si>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</si>
  <si>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</si>
  <si>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</si>
  <si>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</si>
  <si>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</si>
  <si>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</si>
  <si>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</si>
  <si>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</si>
  <si>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</si>
  <si>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</si>
  <si>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</si>
  <si>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</si>
  <si>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</si>
  <si>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</si>
  <si>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</si>
  <si>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</si>
  <si>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</si>
  <si>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</si>
  <si>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</si>
  <si>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</si>
  <si>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</si>
  <si>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</si>
  <si>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</si>
  <si>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</si>
  <si>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</si>
  <si>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</si>
  <si>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</si>
  <si>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</si>
  <si>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</si>
  <si>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</si>
  <si>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</si>
  <si>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</si>
  <si>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</si>
  <si>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</si>
  <si>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</si>
  <si>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</si>
  <si>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</si>
  <si>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</si>
  <si>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</si>
  <si>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</si>
  <si>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</si>
  <si>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</si>
  <si>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</si>
  <si>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</si>
  <si>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</si>
  <si>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</si>
  <si>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</si>
  <si>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</si>
  <si>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</si>
  <si>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</si>
  <si>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</si>
  <si>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</si>
  <si>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</si>
  <si>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</si>
  <si>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</si>
  <si>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</si>
  <si>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</si>
  <si>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</si>
  <si>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</si>
  <si>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</si>
  <si>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</si>
  <si>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</si>
  <si>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</si>
  <si>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</si>
  <si>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</si>
  <si>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</si>
  <si>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</si>
  <si>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</si>
  <si>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</si>
  <si>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</si>
  <si>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</si>
  <si>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</si>
  <si>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</si>
  <si>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</si>
  <si>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</si>
  <si>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</si>
  <si>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</si>
  <si>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</si>
  <si>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</si>
  <si>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</si>
  <si>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</si>
  <si>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</si>
  <si>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</si>
  <si>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</si>
  <si>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</si>
  <si>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</si>
  <si>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</si>
  <si>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</si>
  <si>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</si>
  <si>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</si>
  <si>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</si>
  <si>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</si>
  <si>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</si>
  <si>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</si>
  <si>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</si>
  <si>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</si>
  <si>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</si>
  <si>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</si>
  <si>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</si>
  <si>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</si>
  <si>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</si>
  <si>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</si>
  <si>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</si>
  <si>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</si>
  <si>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</si>
  <si>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</si>
  <si>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</si>
  <si>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</si>
  <si>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</si>
  <si>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</si>
  <si>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</si>
  <si>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</si>
  <si>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</si>
  <si>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</si>
  <si>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</si>
  <si>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</si>
  <si>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</si>
  <si>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</si>
  <si>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</si>
  <si>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</si>
  <si>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</si>
  <si>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</si>
  <si>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</si>
  <si>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</si>
  <si>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</si>
  <si>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</si>
  <si>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</si>
  <si>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</si>
  <si>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</si>
  <si>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</si>
  <si>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</si>
  <si>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</si>
  <si>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</si>
  <si>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</si>
  <si>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</si>
  <si>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</si>
  <si>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</si>
  <si>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</si>
  <si>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</si>
  <si>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</si>
  <si>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</si>
  <si>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</si>
  <si>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</si>
  <si>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</si>
  <si>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</si>
  <si>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</si>
  <si>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</si>
  <si>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</si>
  <si>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</si>
  <si>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</si>
  <si>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</si>
  <si>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</si>
  <si>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</si>
  <si>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</si>
  <si>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</si>
  <si>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</si>
  <si>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</si>
  <si>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</si>
  <si>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</si>
  <si>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</si>
  <si>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</si>
  <si>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</si>
  <si>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</si>
  <si>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</si>
  <si>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</si>
  <si>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</si>
  <si>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</si>
  <si>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</si>
  <si>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</si>
  <si>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</si>
  <si>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</si>
  <si>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</si>
  <si>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</si>
  <si>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</si>
  <si>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</si>
  <si>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</si>
  <si>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</si>
  <si>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</si>
  <si>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</si>
  <si>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</si>
  <si>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</si>
  <si>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</si>
  <si>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</si>
  <si>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</si>
  <si>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</si>
  <si>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</si>
  <si>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</si>
  <si>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</si>
  <si>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</si>
  <si>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</si>
  <si>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</si>
  <si>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</si>
  <si>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</si>
  <si>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</si>
  <si>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</si>
  <si>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</si>
  <si>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</si>
  <si>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</si>
  <si>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</si>
  <si>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</si>
  <si>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</si>
  <si>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</si>
  <si>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</si>
  <si>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</si>
  <si>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</si>
  <si>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</si>
  <si>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</si>
  <si>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</si>
  <si>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</si>
  <si>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</si>
  <si>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</si>
  <si>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</si>
  <si>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</si>
  <si>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</si>
  <si>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</si>
  <si>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</si>
  <si>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</si>
  <si>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</si>
  <si>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</si>
  <si>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</si>
  <si>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</si>
  <si>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</si>
  <si>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</si>
  <si>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</si>
  <si>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</si>
  <si>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</si>
  <si>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</si>
  <si>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</si>
  <si>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</si>
  <si>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</si>
  <si>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</si>
  <si>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</si>
  <si>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</si>
  <si>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</si>
  <si>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</si>
  <si>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</si>
  <si>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</si>
  <si>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</si>
  <si>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</si>
  <si>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</si>
  <si>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</si>
  <si>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</si>
  <si>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</si>
  <si>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</si>
  <si>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</si>
  <si>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</si>
  <si>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</si>
  <si>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</si>
  <si>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</si>
  <si>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</si>
  <si>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</si>
  <si>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</si>
  <si>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</si>
  <si>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</si>
  <si>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</si>
  <si>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</si>
  <si>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</si>
  <si>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</si>
  <si>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</si>
  <si>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</si>
  <si>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</si>
  <si>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</si>
  <si>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</si>
  <si>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</si>
  <si>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</si>
  <si>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</si>
  <si>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</si>
  <si>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</si>
  <si>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</si>
  <si>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</si>
  <si>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</si>
  <si>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</si>
  <si>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</si>
  <si>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</si>
  <si>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</si>
  <si>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</si>
  <si>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</si>
  <si>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</si>
  <si>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</si>
  <si>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</si>
  <si>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</si>
  <si>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</si>
  <si>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</si>
  <si>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</si>
  <si>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</si>
  <si>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</si>
  <si>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</si>
  <si>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</si>
  <si>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</si>
  <si>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</si>
  <si>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</si>
  <si>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</si>
  <si>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</si>
  <si>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</si>
  <si>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</si>
  <si>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</si>
  <si>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</si>
  <si>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</si>
  <si>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</si>
  <si>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</si>
  <si>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</si>
  <si>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</si>
  <si>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</si>
  <si>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</si>
  <si>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</si>
  <si>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</si>
  <si>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</si>
  <si>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</si>
  <si>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</si>
  <si>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</si>
  <si>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</si>
  <si>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</si>
  <si>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</si>
  <si>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</si>
  <si>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</si>
  <si>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</si>
  <si>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</si>
  <si>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</si>
  <si>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</si>
  <si>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</si>
  <si>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</si>
  <si>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</si>
  <si>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</si>
  <si>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</si>
  <si>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</si>
  <si>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</si>
  <si>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</si>
  <si>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</si>
  <si>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</si>
  <si>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</si>
  <si>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</si>
  <si>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</si>
  <si>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</si>
  <si>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</si>
  <si>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</si>
  <si>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</si>
  <si>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</si>
  <si>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</si>
  <si>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</si>
  <si>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</si>
  <si>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</si>
  <si>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</si>
  <si>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</si>
  <si>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</si>
  <si>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</si>
  <si>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</si>
  <si>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</si>
  <si>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</si>
  <si>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</si>
  <si>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</si>
  <si>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</si>
  <si>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</si>
  <si>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</si>
  <si>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</si>
  <si>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</si>
  <si>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</si>
  <si>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</si>
  <si>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</si>
  <si>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</si>
  <si>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</si>
  <si>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</si>
  <si>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</si>
  <si>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</si>
  <si>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</si>
  <si>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</si>
  <si>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</si>
  <si>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</si>
  <si>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</si>
  <si>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</si>
  <si>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</si>
  <si>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</si>
  <si>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</si>
  <si>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</si>
  <si>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</si>
  <si>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</si>
  <si>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</si>
  <si>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</si>
  <si>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</si>
  <si>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</si>
  <si>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</si>
  <si>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</si>
  <si>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</si>
  <si>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</si>
  <si>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</si>
  <si>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</si>
  <si>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</si>
  <si>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</si>
  <si>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</si>
  <si>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</si>
  <si>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</si>
  <si>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</si>
  <si>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</si>
  <si>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</si>
  <si>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</si>
  <si>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</si>
  <si>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</si>
  <si>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</si>
  <si>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</si>
  <si>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</si>
  <si>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</si>
  <si>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</si>
  <si>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</si>
  <si>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</si>
  <si>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</si>
  <si>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</si>
  <si>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</si>
  <si>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</si>
  <si>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</si>
  <si>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</si>
  <si>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</si>
  <si>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</si>
  <si>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</si>
  <si>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</si>
  <si>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</si>
  <si>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</si>
  <si>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</si>
  <si>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</si>
  <si>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</si>
  <si>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</si>
  <si>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</si>
  <si>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</si>
  <si>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</si>
  <si>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</si>
  <si>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</si>
  <si>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</si>
  <si>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</si>
  <si>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</si>
  <si>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</si>
  <si>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</si>
  <si>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</si>
  <si>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</si>
  <si>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</si>
  <si>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</si>
  <si>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</si>
  <si>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</si>
  <si>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</si>
  <si>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</si>
  <si>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</si>
  <si>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</si>
  <si>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</si>
  <si>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</si>
  <si>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</si>
  <si>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</si>
  <si>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</si>
  <si>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</si>
  <si>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</si>
  <si>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</si>
  <si>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</si>
  <si>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</si>
  <si>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</si>
  <si>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</si>
  <si>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</si>
  <si>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</si>
  <si>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</si>
  <si>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</si>
  <si>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</si>
  <si>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</si>
  <si>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</si>
  <si>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</si>
  <si>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</si>
  <si>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</si>
  <si>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</si>
  <si>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</si>
  <si>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</si>
  <si>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</si>
  <si>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</si>
  <si>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</si>
  <si>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</si>
  <si>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</si>
  <si>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</si>
  <si>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</si>
  <si>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</si>
  <si>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</si>
  <si>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</si>
  <si>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</si>
  <si>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</si>
  <si>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</si>
  <si>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</si>
  <si>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</si>
  <si>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</si>
  <si>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</si>
  <si>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</si>
  <si>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</si>
  <si>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</si>
  <si>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</si>
  <si>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</si>
  <si>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</si>
  <si>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</si>
  <si>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</si>
  <si>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</si>
  <si>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</si>
  <si>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</si>
  <si>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</si>
  <si>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</si>
  <si>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</si>
  <si>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</si>
  <si>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</si>
  <si>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</si>
  <si>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</si>
  <si>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</si>
  <si>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</si>
  <si>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</si>
  <si>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</si>
  <si>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</si>
  <si>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</si>
  <si>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</si>
  <si>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</si>
  <si>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</si>
  <si>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</si>
  <si>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</si>
  <si>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</si>
  <si>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</si>
  <si>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</si>
  <si>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</si>
  <si>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</si>
  <si>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</si>
  <si>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</si>
  <si>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</si>
  <si>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</si>
  <si>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</si>
  <si>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</si>
  <si>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</si>
  <si>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</si>
  <si>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</si>
  <si>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</si>
  <si>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</si>
  <si>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</si>
  <si>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</si>
  <si>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</si>
  <si>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</si>
  <si>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</si>
  <si>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</si>
  <si>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</si>
  <si>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</si>
  <si>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</si>
  <si>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</si>
  <si>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</si>
  <si>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</si>
  <si>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</si>
  <si>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</si>
  <si>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</si>
  <si>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</si>
  <si>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</si>
  <si>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</si>
  <si>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</si>
  <si>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</si>
  <si>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</si>
  <si>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</si>
  <si>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</si>
  <si>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</si>
  <si>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</si>
  <si>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</si>
  <si>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</si>
  <si>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</si>
  <si>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</si>
  <si>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</si>
  <si>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</si>
  <si>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</si>
  <si>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</si>
  <si>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</si>
  <si>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</si>
  <si>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</si>
  <si>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</si>
  <si>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</si>
  <si>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</si>
  <si>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</si>
  <si>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</si>
  <si>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</si>
  <si>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</si>
  <si>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</si>
  <si>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</si>
  <si>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</si>
  <si>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</si>
  <si>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</si>
  <si>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</si>
  <si>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</si>
  <si>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</si>
  <si>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</si>
  <si>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</si>
  <si>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</si>
  <si>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</si>
  <si>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</si>
  <si>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</si>
  <si>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</si>
  <si>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</si>
  <si>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</si>
  <si>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</si>
  <si>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</si>
  <si>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</si>
  <si>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</si>
  <si>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</si>
  <si>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</si>
  <si>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</si>
  <si>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</si>
  <si>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</si>
  <si>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</si>
  <si>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</si>
  <si>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</si>
  <si>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</si>
  <si>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</si>
  <si>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</si>
  <si>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</si>
  <si>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</si>
  <si>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</si>
  <si>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</si>
  <si>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</si>
  <si>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</si>
  <si>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</si>
  <si>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</si>
  <si>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</si>
  <si>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</si>
  <si>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</si>
  <si>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</si>
  <si>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</si>
  <si>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</si>
  <si>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</si>
  <si>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</si>
  <si>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</si>
  <si>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</si>
  <si>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</si>
  <si>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</si>
  <si>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</si>
  <si>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</si>
  <si>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</si>
  <si>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</si>
  <si>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</si>
  <si>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</si>
  <si>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</si>
  <si>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</si>
  <si>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</si>
  <si>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</si>
  <si>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</si>
  <si>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</si>
  <si>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</si>
  <si>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</si>
  <si>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</si>
  <si>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</si>
  <si>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</si>
  <si>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</si>
  <si>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</si>
  <si>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</si>
  <si>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</si>
  <si>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</si>
  <si>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</si>
  <si>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</si>
  <si>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</si>
  <si>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</si>
  <si>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</si>
  <si>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</si>
  <si>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</si>
  <si>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</si>
  <si>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</si>
  <si>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</si>
  <si>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</si>
  <si>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</si>
  <si>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</si>
  <si>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</si>
  <si>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</si>
  <si>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</si>
  <si>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</si>
  <si>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</si>
  <si>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</si>
  <si>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</si>
  <si>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</si>
  <si>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</si>
  <si>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</si>
  <si>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</si>
  <si>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</si>
  <si>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</si>
  <si>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</si>
  <si>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</si>
  <si>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</si>
  <si>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</si>
  <si>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</si>
  <si>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</si>
  <si>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</si>
  <si>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</si>
  <si>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</si>
  <si>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</si>
  <si>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</si>
  <si>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</si>
  <si>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</si>
  <si>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</si>
  <si>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</si>
  <si>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</si>
  <si>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</si>
  <si>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</si>
  <si>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</si>
  <si>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</si>
  <si>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</si>
  <si>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</si>
  <si>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</si>
  <si>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</si>
  <si>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</si>
  <si>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</si>
  <si>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</si>
  <si>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</si>
  <si>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</si>
  <si>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</si>
  <si>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</si>
  <si>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</si>
  <si>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</si>
  <si>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</si>
  <si>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</si>
  <si>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</si>
  <si>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</si>
  <si>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</si>
  <si>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</si>
  <si>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</si>
  <si>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</si>
  <si>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</si>
  <si>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</si>
  <si>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</si>
  <si>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</si>
  <si>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</si>
  <si>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</si>
  <si>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</si>
  <si>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</si>
  <si>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</si>
  <si>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</si>
  <si>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</si>
  <si>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</si>
  <si>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</si>
  <si>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</si>
  <si>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</si>
  <si>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</si>
  <si>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</si>
  <si>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</si>
  <si>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</si>
  <si>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</si>
  <si>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</si>
  <si>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</si>
  <si>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</si>
  <si>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</si>
  <si>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</si>
  <si>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</si>
  <si>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</si>
  <si>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</si>
  <si>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</si>
  <si>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</si>
  <si>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</si>
  <si>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</si>
  <si>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</si>
  <si>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</si>
  <si>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</si>
  <si>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</si>
  <si>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</si>
  <si>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</si>
  <si>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</si>
  <si>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</si>
  <si>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</si>
  <si>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</si>
  <si>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</si>
  <si>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</si>
  <si>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</si>
  <si>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</si>
  <si>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</si>
  <si>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</si>
  <si>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</si>
  <si>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</si>
  <si>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</si>
  <si>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</si>
  <si>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</si>
  <si>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</si>
  <si>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</si>
  <si>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</si>
  <si>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</si>
  <si>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</si>
  <si>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</si>
  <si>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</si>
  <si>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</si>
  <si>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</si>
  <si>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</si>
  <si>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</si>
  <si>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</si>
  <si>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</si>
  <si>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</si>
  <si>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</si>
  <si>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</si>
  <si>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</si>
  <si>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</si>
  <si>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</si>
  <si>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</si>
  <si>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</si>
  <si>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</si>
  <si>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</si>
  <si>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</si>
  <si>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</si>
  <si>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</si>
  <si>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</si>
  <si>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</si>
  <si>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</si>
  <si>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</si>
  <si>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</si>
  <si>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</si>
  <si>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</si>
  <si>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</si>
  <si>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</si>
  <si>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</si>
  <si>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</si>
  <si>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</si>
  <si>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</si>
  <si>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</si>
  <si>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</si>
  <si>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</si>
  <si>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</si>
  <si>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</si>
  <si>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</si>
  <si>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</si>
  <si>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</si>
  <si>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</si>
  <si>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</si>
  <si>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</si>
  <si>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</si>
  <si>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</si>
  <si>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</si>
  <si>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</si>
  <si>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</si>
  <si>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</si>
  <si>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</si>
  <si>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</si>
  <si>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</si>
  <si>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</si>
  <si>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</si>
  <si>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</si>
  <si>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</si>
  <si>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</si>
  <si>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</si>
  <si>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</si>
  <si>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</si>
  <si>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</si>
  <si>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</si>
  <si>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</si>
  <si>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</si>
  <si>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</si>
  <si>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</si>
  <si>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</si>
  <si>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</si>
  <si>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</si>
  <si>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</si>
  <si>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</si>
  <si>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</si>
  <si>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</si>
  <si>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</si>
  <si>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</si>
  <si>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</si>
  <si>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</si>
  <si>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</si>
  <si>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</si>
  <si>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</si>
  <si>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</si>
  <si>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</si>
  <si>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</si>
  <si>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</si>
  <si>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</si>
  <si>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</si>
  <si>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</si>
  <si>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</si>
  <si>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</si>
  <si>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</si>
  <si>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</si>
  <si>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</si>
  <si>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</si>
  <si>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</si>
  <si>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</si>
  <si>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</si>
  <si>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</si>
  <si>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</si>
  <si>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</si>
  <si>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</si>
  <si>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</si>
  <si>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</si>
  <si>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</si>
  <si>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</si>
  <si>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</si>
  <si>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</si>
  <si>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</si>
  <si>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</si>
  <si>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</si>
  <si>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</si>
  <si>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</si>
  <si>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</si>
  <si>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</si>
  <si>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</si>
  <si>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</si>
  <si>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</si>
  <si>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</si>
  <si>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</si>
  <si>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</si>
  <si>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</si>
  <si>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</si>
  <si>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</si>
  <si>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</si>
  <si>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</si>
  <si>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</si>
  <si>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</si>
  <si>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</si>
  <si>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</si>
  <si>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</si>
  <si>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</si>
  <si>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</si>
  <si>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</si>
  <si>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</si>
  <si>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</si>
  <si>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</si>
  <si>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</si>
  <si>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</si>
  <si>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</si>
  <si>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</si>
  <si>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</si>
  <si>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</si>
  <si>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</si>
  <si>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</si>
  <si>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</si>
  <si>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</si>
  <si>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</si>
  <si>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</si>
  <si>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</si>
  <si>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</si>
  <si>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</si>
  <si>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</si>
  <si>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</si>
  <si>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</si>
  <si>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</si>
  <si>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</si>
  <si>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</si>
  <si>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</si>
  <si>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</si>
  <si>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</si>
  <si>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</si>
  <si>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</si>
  <si>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</si>
  <si>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</si>
  <si>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</si>
  <si>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</si>
  <si>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</si>
  <si>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</si>
  <si>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</si>
  <si>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</si>
  <si>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</si>
  <si>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</si>
  <si>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</si>
  <si>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</si>
  <si>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</si>
  <si>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</si>
  <si>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</si>
  <si>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</si>
  <si>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</si>
  <si>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</si>
  <si>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</si>
  <si>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</si>
  <si>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</si>
  <si>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</si>
  <si>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</si>
  <si>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</si>
  <si>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</si>
  <si>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</si>
  <si>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</si>
  <si>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</si>
  <si>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</si>
  <si>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</si>
  <si>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</si>
  <si>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</si>
  <si>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</si>
  <si>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</si>
  <si>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</si>
  <si>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</si>
  <si>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</si>
  <si>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</si>
  <si>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</si>
  <si>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</si>
  <si>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</si>
  <si>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</si>
  <si>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</si>
  <si>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</si>
  <si>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</si>
  <si>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</si>
  <si>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</si>
  <si>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</si>
  <si>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</si>
  <si>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</si>
  <si>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</si>
  <si>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</si>
  <si>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</si>
  <si>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</si>
  <si>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</si>
  <si>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</si>
  <si>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</si>
  <si>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</si>
  <si>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</si>
  <si>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</si>
  <si>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</si>
  <si>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</si>
  <si>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</si>
  <si>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</si>
  <si>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</si>
  <si>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</si>
  <si>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</si>
  <si>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</si>
  <si>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</si>
  <si>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</si>
  <si>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</si>
  <si>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</si>
  <si>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</si>
  <si>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</si>
  <si>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</si>
  <si>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</si>
  <si>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</si>
  <si>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</si>
  <si>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</si>
  <si>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</si>
  <si>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</si>
  <si>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</si>
  <si>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</si>
  <si>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</si>
  <si>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</si>
  <si>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</si>
  <si>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</si>
  <si>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</si>
  <si>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</si>
  <si>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</si>
  <si>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</si>
  <si>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</si>
  <si>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</si>
  <si>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</si>
  <si>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</si>
  <si>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</si>
  <si>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</si>
  <si>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</si>
  <si>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</si>
  <si>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</si>
  <si>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</si>
  <si>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</si>
  <si>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</si>
  <si>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</si>
  <si>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</si>
  <si>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</si>
  <si>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</si>
  <si>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</si>
  <si>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</si>
  <si>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</si>
  <si>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</si>
  <si>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</si>
  <si>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</si>
  <si>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</si>
  <si>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</si>
  <si>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</si>
  <si>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</si>
  <si>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</si>
  <si>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</si>
  <si>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</si>
  <si>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</si>
  <si>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</si>
  <si>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</si>
  <si>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</si>
  <si>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</si>
  <si>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</si>
  <si>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</si>
  <si>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</si>
  <si>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</si>
  <si>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</si>
  <si>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</si>
  <si>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</si>
  <si>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</si>
  <si>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</si>
  <si>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</si>
  <si>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</si>
  <si>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</si>
  <si>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</si>
  <si>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</si>
  <si>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</si>
  <si>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</si>
  <si>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</si>
  <si>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</si>
  <si>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</si>
  <si>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</si>
  <si>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</si>
  <si>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</si>
  <si>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</si>
  <si>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</si>
  <si>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</si>
  <si>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</si>
  <si>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</si>
  <si>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</si>
  <si>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</si>
  <si>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</si>
  <si>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</si>
  <si>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</si>
  <si>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</si>
  <si>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</si>
  <si>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</si>
  <si>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</si>
  <si>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</si>
  <si>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</si>
  <si>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</si>
  <si>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</si>
  <si>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</si>
  <si>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</si>
  <si>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</si>
  <si>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</si>
  <si>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</si>
  <si>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</si>
  <si>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</si>
  <si>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</si>
  <si>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</si>
  <si>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</si>
  <si>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</si>
  <si>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</si>
  <si>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</si>
  <si>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</si>
  <si>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</si>
  <si>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</si>
  <si>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</si>
  <si>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</si>
  <si>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</si>
  <si>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</si>
  <si>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</si>
  <si>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</si>
  <si>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</si>
  <si>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</si>
  <si>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</si>
  <si>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05.07.2017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</si>
</sst>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5" t="str">
        <f>+OTCHET!B9</f>
        <v>Община Сунгурларе</v>
      </c>
      <c r="C2" s="1686"/>
      <c r="D2" s="1687"/>
      <c r="E2" s="994"/>
      <c r="F2" s="995">
        <f>+OTCHET!H9</f>
        <v>57250</v>
      </c>
      <c r="G2" s="996" t="str">
        <f>+OTCHET!F12</f>
        <v>5212</v>
      </c>
      <c r="H2" s="997"/>
      <c r="I2" s="1688">
        <f>+OTCHET!H603</f>
        <v>0</v>
      </c>
      <c r="J2" s="1689"/>
      <c r="K2" s="988"/>
      <c r="L2" s="1690" t="str">
        <f>OTCHET!H601</f>
        <v>kmetsungurlare@abv.bg</v>
      </c>
      <c r="M2" s="1691"/>
      <c r="N2" s="1692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2038</v>
      </c>
      <c r="T2" s="1693">
        <f>+OTCHET!I9</f>
        <v>0</v>
      </c>
      <c r="U2" s="1694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95" t="s">
        <v>2041</v>
      </c>
      <c r="T4" s="1695"/>
      <c r="U4" s="1695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42916</v>
      </c>
      <c r="M6" s="994"/>
      <c r="N6" s="1019" t="s">
        <v>2043</v>
      </c>
      <c r="O6" s="983"/>
      <c r="P6" s="1020">
        <f>OTCHET!F9</f>
        <v>42916</v>
      </c>
      <c r="Q6" s="1019" t="s">
        <v>2043</v>
      </c>
      <c r="R6" s="1021"/>
      <c r="S6" s="1696">
        <f>+Q4</f>
        <v>2017</v>
      </c>
      <c r="T6" s="1696"/>
      <c r="U6" s="1696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79" t="s">
        <v>2019</v>
      </c>
      <c r="T8" s="1680"/>
      <c r="U8" s="1681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42916</v>
      </c>
      <c r="H9" s="994"/>
      <c r="I9" s="1044">
        <f>+L4</f>
        <v>2017</v>
      </c>
      <c r="J9" s="1045">
        <f>+L6</f>
        <v>42916</v>
      </c>
      <c r="K9" s="1046"/>
      <c r="L9" s="1047">
        <f>+L6</f>
        <v>42916</v>
      </c>
      <c r="M9" s="1046"/>
      <c r="N9" s="1048">
        <f>+L6</f>
        <v>42916</v>
      </c>
      <c r="O9" s="1049"/>
      <c r="P9" s="1050">
        <f>+L4</f>
        <v>2017</v>
      </c>
      <c r="Q9" s="1048">
        <f>+L6</f>
        <v>42916</v>
      </c>
      <c r="R9" s="1021"/>
      <c r="S9" s="1682" t="s">
        <v>2020</v>
      </c>
      <c r="T9" s="1683"/>
      <c r="U9" s="1684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0" t="s">
        <v>2058</v>
      </c>
      <c r="T13" s="1641"/>
      <c r="U13" s="164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43" t="s">
        <v>2060</v>
      </c>
      <c r="T14" s="1644"/>
      <c r="U14" s="1645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43" t="s">
        <v>2062</v>
      </c>
      <c r="T15" s="1644"/>
      <c r="U15" s="164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43" t="s">
        <v>2064</v>
      </c>
      <c r="T16" s="1644"/>
      <c r="U16" s="1645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43" t="s">
        <v>2066</v>
      </c>
      <c r="T17" s="1644"/>
      <c r="U17" s="1645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43" t="s">
        <v>273</v>
      </c>
      <c r="T18" s="1644"/>
      <c r="U18" s="1645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43" t="s">
        <v>275</v>
      </c>
      <c r="T19" s="1644"/>
      <c r="U19" s="1645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43" t="s">
        <v>277</v>
      </c>
      <c r="T20" s="1644"/>
      <c r="U20" s="1645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4" t="s">
        <v>279</v>
      </c>
      <c r="T21" s="1665"/>
      <c r="U21" s="1666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49" t="s">
        <v>281</v>
      </c>
      <c r="T22" s="1650"/>
      <c r="U22" s="1651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0" t="s">
        <v>284</v>
      </c>
      <c r="T24" s="1641"/>
      <c r="U24" s="1642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43" t="s">
        <v>286</v>
      </c>
      <c r="T25" s="1644"/>
      <c r="U25" s="1645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4" t="s">
        <v>288</v>
      </c>
      <c r="T26" s="1665"/>
      <c r="U26" s="1666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49" t="s">
        <v>290</v>
      </c>
      <c r="T27" s="1650"/>
      <c r="U27" s="1651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49" t="s">
        <v>297</v>
      </c>
      <c r="T34" s="1650"/>
      <c r="U34" s="1651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6" t="s">
        <v>299</v>
      </c>
      <c r="T35" s="1677"/>
      <c r="U35" s="1678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0" t="s">
        <v>301</v>
      </c>
      <c r="T36" s="1671"/>
      <c r="U36" s="1672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3" t="s">
        <v>303</v>
      </c>
      <c r="T37" s="1674"/>
      <c r="U37" s="1675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49" t="s">
        <v>305</v>
      </c>
      <c r="T39" s="1650"/>
      <c r="U39" s="1651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0" t="s">
        <v>308</v>
      </c>
      <c r="T41" s="1641"/>
      <c r="U41" s="1642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43" t="s">
        <v>310</v>
      </c>
      <c r="T42" s="1644"/>
      <c r="U42" s="1645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43" t="s">
        <v>312</v>
      </c>
      <c r="T43" s="1644"/>
      <c r="U43" s="1645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4" t="s">
        <v>314</v>
      </c>
      <c r="T44" s="1665"/>
      <c r="U44" s="1666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49" t="s">
        <v>316</v>
      </c>
      <c r="T45" s="1650"/>
      <c r="U45" s="1651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1" t="s">
        <v>318</v>
      </c>
      <c r="T47" s="1662"/>
      <c r="U47" s="166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0" t="s">
        <v>322</v>
      </c>
      <c r="T50" s="1641"/>
      <c r="U50" s="1642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43" t="s">
        <v>324</v>
      </c>
      <c r="T51" s="1644"/>
      <c r="U51" s="1645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43" t="s">
        <v>326</v>
      </c>
      <c r="T52" s="1644"/>
      <c r="U52" s="1645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43" t="s">
        <v>328</v>
      </c>
      <c r="T53" s="1644"/>
      <c r="U53" s="1645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4" t="s">
        <v>330</v>
      </c>
      <c r="T54" s="1665"/>
      <c r="U54" s="1666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49" t="s">
        <v>332</v>
      </c>
      <c r="T55" s="1650"/>
      <c r="U55" s="1651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0" t="s">
        <v>335</v>
      </c>
      <c r="T57" s="1641"/>
      <c r="U57" s="1642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43" t="s">
        <v>337</v>
      </c>
      <c r="T58" s="1644"/>
      <c r="U58" s="1645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43" t="s">
        <v>339</v>
      </c>
      <c r="T59" s="1644"/>
      <c r="U59" s="1645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4" t="s">
        <v>341</v>
      </c>
      <c r="T60" s="1665"/>
      <c r="U60" s="1666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49" t="s">
        <v>345</v>
      </c>
      <c r="T62" s="1650"/>
      <c r="U62" s="1651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0" t="s">
        <v>348</v>
      </c>
      <c r="T64" s="1641"/>
      <c r="U64" s="1642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43" t="s">
        <v>350</v>
      </c>
      <c r="T65" s="1644"/>
      <c r="U65" s="1645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49" t="s">
        <v>352</v>
      </c>
      <c r="T66" s="1650"/>
      <c r="U66" s="1651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0" t="s">
        <v>355</v>
      </c>
      <c r="T68" s="1641"/>
      <c r="U68" s="1642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43" t="s">
        <v>357</v>
      </c>
      <c r="T69" s="1644"/>
      <c r="U69" s="1645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49" t="s">
        <v>359</v>
      </c>
      <c r="T70" s="1650"/>
      <c r="U70" s="1651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0" t="s">
        <v>362</v>
      </c>
      <c r="T72" s="1641"/>
      <c r="U72" s="1642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43" t="s">
        <v>364</v>
      </c>
      <c r="T73" s="1644"/>
      <c r="U73" s="1645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49" t="s">
        <v>366</v>
      </c>
      <c r="T74" s="1650"/>
      <c r="U74" s="1651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2" t="s">
        <v>368</v>
      </c>
      <c r="T76" s="1653"/>
      <c r="U76" s="1654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0" t="s">
        <v>371</v>
      </c>
      <c r="T78" s="1641"/>
      <c r="U78" s="1642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-82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-82</v>
      </c>
      <c r="Q79" s="1095">
        <f>+ROUND(OTCHET!L425,0)</f>
        <v>0</v>
      </c>
      <c r="R79" s="1021"/>
      <c r="S79" s="1643" t="s">
        <v>373</v>
      </c>
      <c r="T79" s="1644"/>
      <c r="U79" s="1645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-82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-82</v>
      </c>
      <c r="Q80" s="1207">
        <f>+ROUND(Q78+Q79,0)</f>
        <v>0</v>
      </c>
      <c r="R80" s="1021"/>
      <c r="S80" s="1637" t="s">
        <v>375</v>
      </c>
      <c r="T80" s="1638"/>
      <c r="U80" s="1639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7">
        <f>+IF(+SUM(F81:N81)=0,0,"Контрола: дефицит/излишък = финансиране с обратен знак (Г. + Д. = 0)")</f>
        <v>0</v>
      </c>
      <c r="C81" s="1668"/>
      <c r="D81" s="1669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-82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-82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82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82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0" t="s">
        <v>381</v>
      </c>
      <c r="T86" s="1641"/>
      <c r="U86" s="1642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43" t="s">
        <v>383</v>
      </c>
      <c r="T87" s="1644"/>
      <c r="U87" s="1645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49" t="s">
        <v>385</v>
      </c>
      <c r="T88" s="1650"/>
      <c r="U88" s="1651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0" t="s">
        <v>388</v>
      </c>
      <c r="T90" s="1641"/>
      <c r="U90" s="1642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43" t="s">
        <v>390</v>
      </c>
      <c r="T91" s="1644"/>
      <c r="U91" s="1645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43" t="s">
        <v>392</v>
      </c>
      <c r="T92" s="1644"/>
      <c r="U92" s="1645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4" t="s">
        <v>394</v>
      </c>
      <c r="T93" s="1665"/>
      <c r="U93" s="1666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49" t="s">
        <v>396</v>
      </c>
      <c r="T94" s="1650"/>
      <c r="U94" s="1651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0" t="s">
        <v>399</v>
      </c>
      <c r="T96" s="1641"/>
      <c r="U96" s="1642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43" t="s">
        <v>401</v>
      </c>
      <c r="T97" s="1644"/>
      <c r="U97" s="1645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49" t="s">
        <v>403</v>
      </c>
      <c r="T98" s="1650"/>
      <c r="U98" s="1651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1" t="s">
        <v>405</v>
      </c>
      <c r="T100" s="1662"/>
      <c r="U100" s="166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0" t="s">
        <v>409</v>
      </c>
      <c r="T103" s="1641"/>
      <c r="U103" s="1642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43" t="s">
        <v>411</v>
      </c>
      <c r="T104" s="1644"/>
      <c r="U104" s="1645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49" t="s">
        <v>413</v>
      </c>
      <c r="T105" s="1650"/>
      <c r="U105" s="1651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5" t="s">
        <v>416</v>
      </c>
      <c r="T107" s="1656"/>
      <c r="U107" s="1657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58" t="s">
        <v>418</v>
      </c>
      <c r="T108" s="1659"/>
      <c r="U108" s="1660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49" t="s">
        <v>420</v>
      </c>
      <c r="T109" s="1650"/>
      <c r="U109" s="1651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0" t="s">
        <v>423</v>
      </c>
      <c r="T111" s="1641"/>
      <c r="U111" s="1642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43" t="s">
        <v>425</v>
      </c>
      <c r="T112" s="1644"/>
      <c r="U112" s="1645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49" t="s">
        <v>427</v>
      </c>
      <c r="T113" s="1650"/>
      <c r="U113" s="1651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0" t="s">
        <v>430</v>
      </c>
      <c r="T115" s="1641"/>
      <c r="U115" s="1642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43" t="s">
        <v>432</v>
      </c>
      <c r="T116" s="1644"/>
      <c r="U116" s="1645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49" t="s">
        <v>434</v>
      </c>
      <c r="T117" s="1650"/>
      <c r="U117" s="1651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2" t="s">
        <v>436</v>
      </c>
      <c r="T119" s="1653"/>
      <c r="U119" s="1654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0" t="s">
        <v>439</v>
      </c>
      <c r="T121" s="1641"/>
      <c r="U121" s="1642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43" t="s">
        <v>443</v>
      </c>
      <c r="T123" s="1644"/>
      <c r="U123" s="1645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4" t="s">
        <v>445</v>
      </c>
      <c r="T124" s="1635"/>
      <c r="U124" s="163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37" t="s">
        <v>447</v>
      </c>
      <c r="T125" s="1638"/>
      <c r="U125" s="1639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82</v>
      </c>
      <c r="J127" s="1083">
        <f>+IF(OR($P$2=98,$P$2=42,$P$2=96,$P$2=97),$Q127,0)</f>
        <v>82</v>
      </c>
      <c r="K127" s="1070"/>
      <c r="L127" s="1083">
        <f>+IF($P$2=33,$Q127,0)</f>
        <v>0</v>
      </c>
      <c r="M127" s="1070"/>
      <c r="N127" s="1084">
        <f>+ROUND(+G127+J127+L127,0)</f>
        <v>82</v>
      </c>
      <c r="O127" s="1072"/>
      <c r="P127" s="1082">
        <f>+ROUND(+SUM(OTCHET!E563:E568)+SUM(OTCHET!E577:E578)+IF(AND(OTCHET!$F$12=9900,+OTCHET!$E$15=0),0,SUM(OTCHET!E583:E584)),0)</f>
        <v>82</v>
      </c>
      <c r="Q127" s="1083">
        <f>+ROUND(+SUM(OTCHET!L563:L568)+SUM(OTCHET!L577:L578)+IF(AND(OTCHET!$F$12=9900,+OTCHET!$E$15=0),0,SUM(OTCHET!L583:L584)),0)</f>
        <v>82</v>
      </c>
      <c r="R127" s="1021"/>
      <c r="S127" s="1640" t="s">
        <v>450</v>
      </c>
      <c r="T127" s="1641"/>
      <c r="U127" s="1642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43" t="s">
        <v>452</v>
      </c>
      <c r="T128" s="1644"/>
      <c r="U128" s="1645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82</v>
      </c>
      <c r="K129" s="1070"/>
      <c r="L129" s="1095">
        <f>+IF($P$2=33,$Q129,0)</f>
        <v>0</v>
      </c>
      <c r="M129" s="1070"/>
      <c r="N129" s="1096">
        <f>+ROUND(+G129+J129+L129,0)</f>
        <v>82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82</v>
      </c>
      <c r="R129" s="1021"/>
      <c r="S129" s="1646" t="s">
        <v>454</v>
      </c>
      <c r="T129" s="1647"/>
      <c r="U129" s="1648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-82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-82</v>
      </c>
      <c r="Q130" s="1259">
        <f>+ROUND(+Q129-Q127-Q128,0)</f>
        <v>0</v>
      </c>
      <c r="R130" s="1021"/>
      <c r="S130" s="1628" t="s">
        <v>456</v>
      </c>
      <c r="T130" s="1629"/>
      <c r="U130" s="1630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31">
        <f>+IF(+SUM(F131:N131)=0,0,"Контрола: дефицит/излишък = финансиране с обратен знак (Г. + Д. = 0)")</f>
        <v>0</v>
      </c>
      <c r="C131" s="1631"/>
      <c r="D131" s="1631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05.07.2017 г.</v>
      </c>
      <c r="D132" s="1212" t="s">
        <v>458</v>
      </c>
      <c r="E132" s="994"/>
      <c r="F132" s="1632"/>
      <c r="G132" s="1632"/>
      <c r="H132" s="994"/>
      <c r="I132" s="1268" t="s">
        <v>459</v>
      </c>
      <c r="J132" s="1269"/>
      <c r="K132" s="994"/>
      <c r="L132" s="1632"/>
      <c r="M132" s="1632"/>
      <c r="N132" s="1632"/>
      <c r="O132" s="1263"/>
      <c r="P132" s="1633"/>
      <c r="Q132" s="1633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23:U123"/>
    <mergeCell ref="S105:U105"/>
    <mergeCell ref="S107:U107"/>
    <mergeCell ref="S108:U108"/>
    <mergeCell ref="S109:U109"/>
    <mergeCell ref="S111:U111"/>
    <mergeCell ref="S112:U112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  <mergeCell ref="S129:U129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42916</v>
      </c>
      <c r="G11" s="708" t="s">
        <v>2015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698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701"/>
      <c r="F18" s="1703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823</v>
      </c>
      <c r="F20" s="748" t="s">
        <v>824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-82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-82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-82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-82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82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1011</v>
      </c>
      <c r="D88" s="852"/>
      <c r="E88" s="894">
        <f>+OTCHET!E563+OTCHET!E564+OTCHET!E565+OTCHET!E566+OTCHET!E567+OTCHET!E568</f>
        <v>82</v>
      </c>
      <c r="F88" s="894">
        <f t="shared" si="5"/>
        <v>82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82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704" t="s">
        <v>2032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51">
      <selection activeCell="D601" sqref="D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79" t="str">
        <f>VLOOKUP(E15,SMETKA,2,FALSE)</f>
        <v>ОТЧЕТНИ ДАННИ ПО ЕБК ЗА СМЕТКИТЕ ЗА СРЕДСТВАТА ОТ ЕВРОПЕЙСКИЯ СЪЮЗ - РА</v>
      </c>
      <c r="C7" s="1780"/>
      <c r="D7" s="178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1" t="s">
        <v>1681</v>
      </c>
      <c r="C9" s="1782"/>
      <c r="D9" s="1783"/>
      <c r="E9" s="115">
        <v>42736</v>
      </c>
      <c r="F9" s="116">
        <v>42916</v>
      </c>
      <c r="G9" s="113"/>
      <c r="H9" s="1380">
        <v>57250</v>
      </c>
      <c r="I9" s="1717"/>
      <c r="J9" s="1718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3" t="str">
        <f>VLOOKUP(F9,DateName,2,FALSE)</f>
        <v>юни</v>
      </c>
      <c r="G10" s="113"/>
      <c r="H10" s="114"/>
      <c r="I10" s="1719" t="s">
        <v>2013</v>
      </c>
      <c r="J10" s="171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20"/>
      <c r="J11" s="1720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Сунгурларе</v>
      </c>
      <c r="C12" s="1745"/>
      <c r="D12" s="1746"/>
      <c r="E12" s="118" t="s">
        <v>2007</v>
      </c>
      <c r="F12" s="1547" t="s">
        <v>638</v>
      </c>
      <c r="G12" s="113"/>
      <c r="H12" s="114"/>
      <c r="I12" s="1720"/>
      <c r="J12" s="1720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84" t="s">
        <v>1663</v>
      </c>
      <c r="F19" s="1785"/>
      <c r="G19" s="1785"/>
      <c r="H19" s="1786"/>
      <c r="I19" s="1790" t="s">
        <v>1664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1935</v>
      </c>
      <c r="E20" s="137" t="s">
        <v>2008</v>
      </c>
      <c r="F20" s="1371" t="s">
        <v>1844</v>
      </c>
      <c r="G20" s="1372" t="s">
        <v>1845</v>
      </c>
      <c r="H20" s="1373" t="s">
        <v>1843</v>
      </c>
      <c r="I20" s="1560" t="s">
        <v>2009</v>
      </c>
      <c r="J20" s="1561" t="s">
        <v>2010</v>
      </c>
      <c r="K20" s="1562" t="s">
        <v>2011</v>
      </c>
      <c r="L20" s="1381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2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7" t="s">
        <v>86</v>
      </c>
      <c r="D22" s="177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7" t="s">
        <v>88</v>
      </c>
      <c r="D28" s="1778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7" t="s">
        <v>775</v>
      </c>
      <c r="D33" s="1778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7" t="s">
        <v>769</v>
      </c>
      <c r="D39" s="1778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5" t="str">
        <f>$B$7</f>
        <v>ОТЧЕТНИ ДАННИ ПО ЕБК ЗА СМЕТКИТЕ ЗА СРЕДСТВАТА ОТ ЕВРОПЕЙСКИЯ СЪЮЗ - РА</v>
      </c>
      <c r="C173" s="1776"/>
      <c r="D173" s="177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 t="str">
        <f>$B$9</f>
        <v>Община Сунгурларе</v>
      </c>
      <c r="C175" s="1742"/>
      <c r="D175" s="1743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4" t="str">
        <f>$B$12</f>
        <v>Сунгурларе</v>
      </c>
      <c r="C178" s="1745"/>
      <c r="D178" s="1746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84" t="s">
        <v>1665</v>
      </c>
      <c r="F182" s="1785"/>
      <c r="G182" s="1785"/>
      <c r="H182" s="1786"/>
      <c r="I182" s="1793" t="s">
        <v>1666</v>
      </c>
      <c r="J182" s="1794"/>
      <c r="K182" s="1794"/>
      <c r="L182" s="1795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3" t="s">
        <v>1785</v>
      </c>
      <c r="D186" s="177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9" t="s">
        <v>1788</v>
      </c>
      <c r="D189" s="1770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1" t="s">
        <v>843</v>
      </c>
      <c r="D195" s="1772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848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9" t="s">
        <v>849</v>
      </c>
      <c r="D204" s="1770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4" t="s">
        <v>923</v>
      </c>
      <c r="D222" s="176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4" t="s">
        <v>1763</v>
      </c>
      <c r="D226" s="176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4" t="s">
        <v>868</v>
      </c>
      <c r="D232" s="176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4" t="s">
        <v>870</v>
      </c>
      <c r="D235" s="176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5" t="s">
        <v>871</v>
      </c>
      <c r="D236" s="176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5" t="s">
        <v>872</v>
      </c>
      <c r="D237" s="176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5" t="s">
        <v>1305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4" t="s">
        <v>873</v>
      </c>
      <c r="D239" s="176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4" t="s">
        <v>885</v>
      </c>
      <c r="D255" s="176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4" t="s">
        <v>886</v>
      </c>
      <c r="D256" s="176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4" t="s">
        <v>887</v>
      </c>
      <c r="D257" s="176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4" t="s">
        <v>888</v>
      </c>
      <c r="D258" s="176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4" t="s">
        <v>1310</v>
      </c>
      <c r="D265" s="176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4" t="s">
        <v>1307</v>
      </c>
      <c r="D269" s="176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4" t="s">
        <v>1308</v>
      </c>
      <c r="D270" s="176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5" t="s">
        <v>898</v>
      </c>
      <c r="D271" s="176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4" t="s">
        <v>924</v>
      </c>
      <c r="D272" s="176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2" t="s">
        <v>899</v>
      </c>
      <c r="D275" s="176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2" t="s">
        <v>900</v>
      </c>
      <c r="D276" s="176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2" t="s">
        <v>251</v>
      </c>
      <c r="D284" s="176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2" t="s">
        <v>1726</v>
      </c>
      <c r="D287" s="176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4" t="s">
        <v>1727</v>
      </c>
      <c r="D288" s="176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1957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1735</v>
      </c>
      <c r="D297" s="1760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1"/>
      <c r="C306" s="1752"/>
      <c r="D306" s="175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1"/>
      <c r="C308" s="1752"/>
      <c r="D308" s="175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1"/>
      <c r="C311" s="1752"/>
      <c r="D311" s="175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3"/>
      <c r="C340" s="1753"/>
      <c r="D340" s="175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6" t="str">
        <f>$B$7</f>
        <v>ОТЧЕТНИ ДАННИ ПО ЕБК ЗА СМЕТКИТЕ ЗА СРЕДСТВАТА ОТ ЕВРОПЕЙСКИЯ СЪЮЗ - РА</v>
      </c>
      <c r="C344" s="1756"/>
      <c r="D344" s="175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 t="str">
        <f>$B$9</f>
        <v>Община Сунгурларе</v>
      </c>
      <c r="C346" s="1742"/>
      <c r="D346" s="1743"/>
      <c r="E346" s="115">
        <f>$E$9</f>
        <v>42736</v>
      </c>
      <c r="F346" s="407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4" t="str">
        <f>$B$12</f>
        <v>Сунгурларе</v>
      </c>
      <c r="C349" s="1745"/>
      <c r="D349" s="1746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96" t="s">
        <v>1667</v>
      </c>
      <c r="F353" s="1797"/>
      <c r="G353" s="1797"/>
      <c r="H353" s="1798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4" t="s">
        <v>927</v>
      </c>
      <c r="D357" s="1755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1" t="s">
        <v>938</v>
      </c>
      <c r="D371" s="1722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1" t="s">
        <v>960</v>
      </c>
      <c r="D379" s="1722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1" t="s">
        <v>904</v>
      </c>
      <c r="D384" s="1722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1" t="s">
        <v>905</v>
      </c>
      <c r="D387" s="1722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1" t="s">
        <v>907</v>
      </c>
      <c r="D392" s="1722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1" t="s">
        <v>908</v>
      </c>
      <c r="D395" s="1722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1" t="s">
        <v>1966</v>
      </c>
      <c r="D398" s="1722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1" t="s">
        <v>1721</v>
      </c>
      <c r="D401" s="1722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1" t="s">
        <v>1722</v>
      </c>
      <c r="D402" s="1722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1" t="s">
        <v>1740</v>
      </c>
      <c r="D405" s="1722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1" t="s">
        <v>911</v>
      </c>
      <c r="D408" s="1722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1" t="s">
        <v>1808</v>
      </c>
      <c r="D418" s="1722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1" t="s">
        <v>1745</v>
      </c>
      <c r="D419" s="1722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1" t="s">
        <v>912</v>
      </c>
      <c r="D420" s="1722"/>
      <c r="E420" s="1342">
        <f>F420+G420+H420</f>
        <v>-82</v>
      </c>
      <c r="F420" s="1585"/>
      <c r="G420" s="1586">
        <v>-82</v>
      </c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21" t="s">
        <v>1724</v>
      </c>
      <c r="D421" s="1722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1" t="s">
        <v>1970</v>
      </c>
      <c r="D422" s="1722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7" t="str">
        <f>$B$7</f>
        <v>ОТЧЕТНИ ДАННИ ПО ЕБК ЗА СМЕТКИТЕ ЗА СРЕДСТВАТА ОТ ЕВРОПЕЙСКИЯ СЪЮЗ - РА</v>
      </c>
      <c r="C429" s="1748"/>
      <c r="D429" s="174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1" t="str">
        <f>$B$9</f>
        <v>Община Сунгурларе</v>
      </c>
      <c r="C431" s="1742"/>
      <c r="D431" s="1743"/>
      <c r="E431" s="115">
        <f>$E$9</f>
        <v>42736</v>
      </c>
      <c r="F431" s="407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4" t="str">
        <f>$B$12</f>
        <v>Сунгурларе</v>
      </c>
      <c r="C434" s="1745"/>
      <c r="D434" s="1746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4" t="s">
        <v>1669</v>
      </c>
      <c r="F438" s="1785"/>
      <c r="G438" s="1785"/>
      <c r="H438" s="1786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49" t="str">
        <f>$B$7</f>
        <v>ОТЧЕТНИ ДАННИ ПО ЕБК ЗА СМЕТКИТЕ ЗА СРЕДСТВАТА ОТ ЕВРОПЕЙСКИЯ СЪЮЗ - РА</v>
      </c>
      <c r="C445" s="1750"/>
      <c r="D445" s="175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1" t="str">
        <f>$B$9</f>
        <v>Община Сунгурларе</v>
      </c>
      <c r="C447" s="1742"/>
      <c r="D447" s="1743"/>
      <c r="E447" s="115">
        <f>$E$9</f>
        <v>42736</v>
      </c>
      <c r="F447" s="407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4" t="str">
        <f>$B$12</f>
        <v>Сунгурларе</v>
      </c>
      <c r="C450" s="1745"/>
      <c r="D450" s="1746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87" t="s">
        <v>1671</v>
      </c>
      <c r="F454" s="1788"/>
      <c r="G454" s="1788"/>
      <c r="H454" s="1789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1718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14" t="s">
        <v>1809</v>
      </c>
      <c r="D457" s="171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13" t="s">
        <v>1812</v>
      </c>
      <c r="D461" s="171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13" t="s">
        <v>1645</v>
      </c>
      <c r="D464" s="171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14" t="s">
        <v>1815</v>
      </c>
      <c r="D467" s="171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6" t="s">
        <v>1822</v>
      </c>
      <c r="D474" s="1737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28" t="s">
        <v>1974</v>
      </c>
      <c r="D477" s="1728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11" t="s">
        <v>1979</v>
      </c>
      <c r="D493" s="1712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11" t="s">
        <v>668</v>
      </c>
      <c r="D498" s="1712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8" t="s">
        <v>1980</v>
      </c>
      <c r="D499" s="1738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28" t="s">
        <v>677</v>
      </c>
      <c r="D508" s="1728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28" t="s">
        <v>681</v>
      </c>
      <c r="D512" s="1728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28" t="s">
        <v>1981</v>
      </c>
      <c r="D517" s="172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11" t="s">
        <v>1982</v>
      </c>
      <c r="D520" s="1735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0" t="s">
        <v>964</v>
      </c>
      <c r="D527" s="1731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28" t="s">
        <v>1984</v>
      </c>
      <c r="D531" s="1728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40" t="s">
        <v>1985</v>
      </c>
      <c r="D532" s="1740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39" t="s">
        <v>1986</v>
      </c>
      <c r="D537" s="1735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28" t="s">
        <v>1987</v>
      </c>
      <c r="D540" s="1728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39" t="s">
        <v>1996</v>
      </c>
      <c r="D562" s="1739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3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3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57">
        <f t="shared" si="129"/>
        <v>0</v>
      </c>
      <c r="F569" s="152"/>
      <c r="G569" s="153"/>
      <c r="H569" s="1622">
        <v>0</v>
      </c>
      <c r="I569" s="152"/>
      <c r="J569" s="153">
        <v>-82</v>
      </c>
      <c r="K569" s="1622">
        <v>0</v>
      </c>
      <c r="L569" s="1357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39" t="s">
        <v>2001</v>
      </c>
      <c r="D582" s="1735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39" t="s">
        <v>1874</v>
      </c>
      <c r="D587" s="1735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23" t="s">
        <v>1682</v>
      </c>
      <c r="H596" s="1724"/>
      <c r="I596" s="1724"/>
      <c r="J596" s="172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05" t="s">
        <v>1919</v>
      </c>
      <c r="H597" s="1705"/>
      <c r="I597" s="1705"/>
      <c r="J597" s="1705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1682</v>
      </c>
      <c r="E599" s="671"/>
      <c r="F599" s="219" t="s">
        <v>1921</v>
      </c>
      <c r="G599" s="1732" t="s">
        <v>1683</v>
      </c>
      <c r="H599" s="1733"/>
      <c r="I599" s="1733"/>
      <c r="J599" s="1734"/>
      <c r="K599" s="103"/>
      <c r="L599" s="229"/>
      <c r="M599" s="7">
        <v>1</v>
      </c>
      <c r="N599" s="518"/>
    </row>
    <row r="600" spans="1:14" ht="21.75" customHeight="1">
      <c r="A600" s="23"/>
      <c r="B600" s="1726" t="s">
        <v>1922</v>
      </c>
      <c r="C600" s="1727"/>
      <c r="D600" s="672" t="s">
        <v>1923</v>
      </c>
      <c r="E600" s="673"/>
      <c r="F600" s="674"/>
      <c r="G600" s="1705" t="s">
        <v>1919</v>
      </c>
      <c r="H600" s="1705"/>
      <c r="I600" s="1705"/>
      <c r="J600" s="1705"/>
      <c r="K600" s="103"/>
      <c r="L600" s="229"/>
      <c r="M600" s="7">
        <v>1</v>
      </c>
      <c r="N600" s="518"/>
    </row>
    <row r="601" spans="1:14" ht="24.75" customHeight="1">
      <c r="A601" s="36"/>
      <c r="B601" s="1706" t="s">
        <v>2067</v>
      </c>
      <c r="C601" s="1707"/>
      <c r="D601" s="675" t="s">
        <v>1924</v>
      </c>
      <c r="E601" s="676">
        <v>55715085</v>
      </c>
      <c r="F601" s="677"/>
      <c r="G601" s="678" t="s">
        <v>1925</v>
      </c>
      <c r="H601" s="1708" t="s">
        <v>1684</v>
      </c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16"/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B445:D445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392:D392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G600:J600"/>
    <mergeCell ref="B601:C601"/>
    <mergeCell ref="H601:J601"/>
    <mergeCell ref="C498:D498"/>
    <mergeCell ref="C464:D464"/>
    <mergeCell ref="C467:D467"/>
    <mergeCell ref="G599:J599"/>
    <mergeCell ref="C587:D587"/>
    <mergeCell ref="C537:D537"/>
    <mergeCell ref="C540:D540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1835</v>
      </c>
      <c r="B1" s="1452" t="s">
        <v>1839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1835</v>
      </c>
      <c r="B10" s="1566" t="s">
        <v>1838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1835</v>
      </c>
      <c r="B281" s="1452" t="s">
        <v>1837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1685</v>
      </c>
    </row>
    <row r="300" spans="1:2" ht="14.25">
      <c r="A300" s="1482" t="s">
        <v>1686</v>
      </c>
      <c r="B300" s="1486" t="s">
        <v>1687</v>
      </c>
    </row>
    <row r="301" spans="1:2" ht="14.25">
      <c r="A301" s="1482" t="s">
        <v>1688</v>
      </c>
      <c r="B301" s="1486" t="s">
        <v>1689</v>
      </c>
    </row>
    <row r="302" spans="1:2" ht="14.25">
      <c r="A302" s="1482" t="s">
        <v>1690</v>
      </c>
      <c r="B302" s="1486" t="s">
        <v>1691</v>
      </c>
    </row>
    <row r="303" spans="1:2" ht="14.25">
      <c r="A303" s="1482" t="s">
        <v>1692</v>
      </c>
      <c r="B303" s="1486" t="s">
        <v>1693</v>
      </c>
    </row>
    <row r="304" spans="1:2" ht="14.25">
      <c r="A304" s="1482" t="s">
        <v>1694</v>
      </c>
      <c r="B304" s="1486" t="s">
        <v>1695</v>
      </c>
    </row>
    <row r="305" spans="1:2" ht="14.25">
      <c r="A305" s="1482" t="s">
        <v>1696</v>
      </c>
      <c r="B305" s="1486" t="s">
        <v>1697</v>
      </c>
    </row>
    <row r="306" ht="14.25"/>
    <row r="307" ht="14.25"/>
    <row r="308" spans="1:2" ht="14.25">
      <c r="A308" s="1451" t="s">
        <v>1835</v>
      </c>
      <c r="B308" s="1452" t="s">
        <v>1836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1698</v>
      </c>
    </row>
    <row r="312" spans="1:2" ht="16.5">
      <c r="A312" s="1489" t="s">
        <v>512</v>
      </c>
      <c r="B312" s="1490" t="s">
        <v>1699</v>
      </c>
    </row>
    <row r="313" spans="1:2" ht="16.5">
      <c r="A313" s="1489" t="s">
        <v>513</v>
      </c>
      <c r="B313" s="1491" t="s">
        <v>1700</v>
      </c>
    </row>
    <row r="314" spans="1:2" ht="16.5">
      <c r="A314" s="1489" t="s">
        <v>514</v>
      </c>
      <c r="B314" s="1491" t="s">
        <v>1701</v>
      </c>
    </row>
    <row r="315" spans="1:2" ht="16.5">
      <c r="A315" s="1489" t="s">
        <v>515</v>
      </c>
      <c r="B315" s="1491" t="s">
        <v>1702</v>
      </c>
    </row>
    <row r="316" spans="1:2" ht="16.5">
      <c r="A316" s="1489" t="s">
        <v>516</v>
      </c>
      <c r="B316" s="1491" t="s">
        <v>1703</v>
      </c>
    </row>
    <row r="317" spans="1:2" ht="16.5">
      <c r="A317" s="1489" t="s">
        <v>517</v>
      </c>
      <c r="B317" s="1491" t="s">
        <v>1704</v>
      </c>
    </row>
    <row r="318" spans="1:2" ht="16.5">
      <c r="A318" s="1489" t="s">
        <v>518</v>
      </c>
      <c r="B318" s="1491" t="s">
        <v>1705</v>
      </c>
    </row>
    <row r="319" spans="1:2" ht="16.5">
      <c r="A319" s="1489" t="s">
        <v>519</v>
      </c>
      <c r="B319" s="1491" t="s">
        <v>1706</v>
      </c>
    </row>
    <row r="320" spans="1:2" ht="16.5">
      <c r="A320" s="1489" t="s">
        <v>520</v>
      </c>
      <c r="B320" s="1491" t="s">
        <v>1707</v>
      </c>
    </row>
    <row r="321" spans="1:2" ht="16.5">
      <c r="A321" s="1489" t="s">
        <v>521</v>
      </c>
      <c r="B321" s="1491" t="s">
        <v>1708</v>
      </c>
    </row>
    <row r="322" spans="1:2" ht="16.5">
      <c r="A322" s="1489" t="s">
        <v>522</v>
      </c>
      <c r="B322" s="1492" t="s">
        <v>1709</v>
      </c>
    </row>
    <row r="323" spans="1:2" ht="16.5">
      <c r="A323" s="1489" t="s">
        <v>523</v>
      </c>
      <c r="B323" s="1492" t="s">
        <v>1710</v>
      </c>
    </row>
    <row r="324" spans="1:2" ht="16.5">
      <c r="A324" s="1489" t="s">
        <v>524</v>
      </c>
      <c r="B324" s="1491" t="s">
        <v>1711</v>
      </c>
    </row>
    <row r="325" spans="1:2" ht="16.5">
      <c r="A325" s="1489" t="s">
        <v>525</v>
      </c>
      <c r="B325" s="1491" t="s">
        <v>1712</v>
      </c>
    </row>
    <row r="326" spans="1:2" ht="16.5">
      <c r="A326" s="1489" t="s">
        <v>526</v>
      </c>
      <c r="B326" s="1491" t="s">
        <v>1713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1714</v>
      </c>
    </row>
    <row r="330" spans="1:2" ht="16.5">
      <c r="A330" s="1489" t="s">
        <v>530</v>
      </c>
      <c r="B330" s="1491" t="s">
        <v>1715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1716</v>
      </c>
    </row>
    <row r="333" spans="1:2" ht="16.5">
      <c r="A333" s="1489" t="s">
        <v>533</v>
      </c>
      <c r="B333" s="1491" t="s">
        <v>1717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1764</v>
      </c>
      <c r="C415" s="1514" t="s">
        <v>830</v>
      </c>
      <c r="E415" s="1515"/>
    </row>
    <row r="416" spans="1:5" ht="16.5">
      <c r="A416" s="1489" t="s">
        <v>607</v>
      </c>
      <c r="B416" s="1491" t="s">
        <v>1765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1766</v>
      </c>
      <c r="C417" s="1514" t="s">
        <v>830</v>
      </c>
      <c r="E417" s="1515"/>
    </row>
    <row r="418" spans="1:5" ht="16.5">
      <c r="A418" s="1487" t="s">
        <v>609</v>
      </c>
      <c r="B418" s="1528" t="s">
        <v>1767</v>
      </c>
      <c r="C418" s="1514" t="s">
        <v>830</v>
      </c>
      <c r="E418" s="1515"/>
    </row>
    <row r="419" spans="1:5" ht="16.5">
      <c r="A419" s="1558" t="s">
        <v>610</v>
      </c>
      <c r="B419" s="1491" t="s">
        <v>1768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1791</v>
      </c>
      <c r="C630" s="1514" t="s">
        <v>830</v>
      </c>
      <c r="E630" s="1515"/>
    </row>
    <row r="631" spans="1:5" ht="18.75">
      <c r="A631" s="1509" t="s">
        <v>1213</v>
      </c>
      <c r="B631" s="1532" t="s">
        <v>1792</v>
      </c>
      <c r="C631" s="1514" t="s">
        <v>830</v>
      </c>
      <c r="E631" s="1515"/>
    </row>
    <row r="632" spans="1:5" ht="18.75">
      <c r="A632" s="1509" t="s">
        <v>1214</v>
      </c>
      <c r="B632" s="1532" t="s">
        <v>1793</v>
      </c>
      <c r="C632" s="1514" t="s">
        <v>830</v>
      </c>
      <c r="E632" s="1515"/>
    </row>
    <row r="633" spans="1:5" ht="18.75">
      <c r="A633" s="1509" t="s">
        <v>1215</v>
      </c>
      <c r="B633" s="1532" t="s">
        <v>1794</v>
      </c>
      <c r="C633" s="1514" t="s">
        <v>830</v>
      </c>
      <c r="E633" s="1515"/>
    </row>
    <row r="634" spans="1:5" ht="18.75">
      <c r="A634" s="1509" t="s">
        <v>1216</v>
      </c>
      <c r="B634" s="1532" t="s">
        <v>1795</v>
      </c>
      <c r="C634" s="1514" t="s">
        <v>830</v>
      </c>
      <c r="E634" s="1515"/>
    </row>
    <row r="635" spans="1:5" ht="18.75">
      <c r="A635" s="1509" t="s">
        <v>1217</v>
      </c>
      <c r="B635" s="1532" t="s">
        <v>1796</v>
      </c>
      <c r="C635" s="1514" t="s">
        <v>830</v>
      </c>
      <c r="E635" s="1515"/>
    </row>
    <row r="636" spans="1:5" ht="18.75">
      <c r="A636" s="1509" t="s">
        <v>1218</v>
      </c>
      <c r="B636" s="1532" t="s">
        <v>1797</v>
      </c>
      <c r="C636" s="1514" t="s">
        <v>830</v>
      </c>
      <c r="E636" s="1515"/>
    </row>
    <row r="637" spans="1:5" ht="18.75">
      <c r="A637" s="1509" t="s">
        <v>1219</v>
      </c>
      <c r="B637" s="1532" t="s">
        <v>1798</v>
      </c>
      <c r="C637" s="1514" t="s">
        <v>830</v>
      </c>
      <c r="E637" s="1515"/>
    </row>
    <row r="638" spans="1:5" ht="18.75">
      <c r="A638" s="1509" t="s">
        <v>1220</v>
      </c>
      <c r="B638" s="1532" t="s">
        <v>1799</v>
      </c>
      <c r="C638" s="1514" t="s">
        <v>830</v>
      </c>
      <c r="E638" s="1515"/>
    </row>
    <row r="639" spans="1:5" ht="18.75">
      <c r="A639" s="1509" t="s">
        <v>1221</v>
      </c>
      <c r="B639" s="1532" t="s">
        <v>1800</v>
      </c>
      <c r="C639" s="1514" t="s">
        <v>830</v>
      </c>
      <c r="E639" s="1515"/>
    </row>
    <row r="640" spans="1:5" ht="18.75">
      <c r="A640" s="1509" t="s">
        <v>1222</v>
      </c>
      <c r="B640" s="1532" t="s">
        <v>1801</v>
      </c>
      <c r="C640" s="1514" t="s">
        <v>830</v>
      </c>
      <c r="E640" s="1515"/>
    </row>
    <row r="641" spans="1:5" ht="18.75">
      <c r="A641" s="1509" t="s">
        <v>1223</v>
      </c>
      <c r="B641" s="1532" t="s">
        <v>1802</v>
      </c>
      <c r="C641" s="1514" t="s">
        <v>830</v>
      </c>
      <c r="E641" s="1515"/>
    </row>
    <row r="642" spans="1:5" ht="18.75">
      <c r="A642" s="1509" t="s">
        <v>1224</v>
      </c>
      <c r="B642" s="1532" t="s">
        <v>1803</v>
      </c>
      <c r="C642" s="1514" t="s">
        <v>830</v>
      </c>
      <c r="E642" s="1515"/>
    </row>
    <row r="643" spans="1:5" ht="18.75">
      <c r="A643" s="1509" t="s">
        <v>1225</v>
      </c>
      <c r="B643" s="1532" t="s">
        <v>1804</v>
      </c>
      <c r="C643" s="1514" t="s">
        <v>830</v>
      </c>
      <c r="E643" s="1515"/>
    </row>
    <row r="644" spans="1:5" ht="18.75">
      <c r="A644" s="1509" t="s">
        <v>1226</v>
      </c>
      <c r="B644" s="1532" t="s">
        <v>1805</v>
      </c>
      <c r="C644" s="1514" t="s">
        <v>830</v>
      </c>
      <c r="E644" s="1515"/>
    </row>
    <row r="645" spans="1:5" ht="18.75">
      <c r="A645" s="1509" t="s">
        <v>1227</v>
      </c>
      <c r="B645" s="1532" t="s">
        <v>1806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1807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1835</v>
      </c>
      <c r="B712" s="1544" t="s">
        <v>1834</v>
      </c>
      <c r="C712" s="1543" t="s">
        <v>1835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1676</v>
      </c>
      <c r="I2" s="61"/>
    </row>
    <row r="3" spans="1:9" ht="12.75">
      <c r="A3" s="61" t="s">
        <v>1750</v>
      </c>
      <c r="B3" s="61" t="s">
        <v>1677</v>
      </c>
      <c r="I3" s="61"/>
    </row>
    <row r="4" spans="1:9" ht="15.75">
      <c r="A4" s="61" t="s">
        <v>1751</v>
      </c>
      <c r="B4" s="61" t="s">
        <v>507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9">
        <f>$B$7</f>
        <v>0</v>
      </c>
      <c r="J14" s="1750"/>
      <c r="K14" s="175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0" t="s">
        <v>1932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84" t="s">
        <v>1678</v>
      </c>
      <c r="M23" s="1785"/>
      <c r="N23" s="1785"/>
      <c r="O23" s="1786"/>
      <c r="P23" s="1793" t="s">
        <v>1679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1754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1755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3" t="s">
        <v>1785</v>
      </c>
      <c r="K30" s="177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9" t="s">
        <v>1788</v>
      </c>
      <c r="K33" s="177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1" t="s">
        <v>843</v>
      </c>
      <c r="K39" s="177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848</v>
      </c>
      <c r="K47" s="1768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9" t="s">
        <v>849</v>
      </c>
      <c r="K48" s="177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4" t="s">
        <v>923</v>
      </c>
      <c r="K66" s="176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4" t="s">
        <v>1763</v>
      </c>
      <c r="K70" s="176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4" t="s">
        <v>868</v>
      </c>
      <c r="K76" s="176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4" t="s">
        <v>870</v>
      </c>
      <c r="K79" s="1760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871</v>
      </c>
      <c r="K80" s="1766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872</v>
      </c>
      <c r="K81" s="1766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1309</v>
      </c>
      <c r="K82" s="1766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4" t="s">
        <v>873</v>
      </c>
      <c r="K83" s="176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4" t="s">
        <v>885</v>
      </c>
      <c r="K99" s="1760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4" t="s">
        <v>886</v>
      </c>
      <c r="K100" s="1760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4" t="s">
        <v>887</v>
      </c>
      <c r="K101" s="1760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4" t="s">
        <v>888</v>
      </c>
      <c r="K102" s="176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4" t="s">
        <v>1310</v>
      </c>
      <c r="K109" s="176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4" t="s">
        <v>1307</v>
      </c>
      <c r="K113" s="1760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4" t="s">
        <v>1308</v>
      </c>
      <c r="K114" s="1760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898</v>
      </c>
      <c r="K115" s="1766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4" t="s">
        <v>924</v>
      </c>
      <c r="K116" s="176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2" t="s">
        <v>899</v>
      </c>
      <c r="K119" s="1763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2" t="s">
        <v>900</v>
      </c>
      <c r="K120" s="176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2" t="s">
        <v>251</v>
      </c>
      <c r="K128" s="176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2" t="s">
        <v>1726</v>
      </c>
      <c r="K131" s="1763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4" t="s">
        <v>1727</v>
      </c>
      <c r="K132" s="176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1957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9" t="s">
        <v>1735</v>
      </c>
      <c r="K141" s="1760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1735</v>
      </c>
      <c r="K142" s="1760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1782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2017-07-06T05:59:38Z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