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<sst xmlns="http://schemas.openxmlformats.org/spreadsheetml/2006/main" count="3117" uniqueCount="2067">
  <si>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</si>
  <si>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</si>
  <si>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</si>
  <si>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</si>
  <si>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</si>
  <si>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</si>
  <si>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</si>
  <si>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</si>
  <si>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</si>
  <si>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</si>
  <si>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</si>
  <si>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</si>
  <si>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</si>
  <si>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</si>
  <si>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</si>
  <si>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</si>
  <si>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</si>
  <si>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</si>
  <si>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</si>
  <si>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</si>
  <si>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</si>
  <si>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</si>
  <si>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</si>
  <si>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</si>
  <si>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</si>
  <si>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</si>
  <si>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</si>
  <si>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</si>
  <si>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</si>
  <si>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</si>
  <si>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</si>
  <si>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</si>
  <si>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</si>
  <si>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</si>
  <si>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</si>
  <si>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</si>
  <si>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</si>
  <si>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</si>
  <si>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</si>
  <si>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</si>
  <si>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</si>
  <si>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</si>
  <si>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</si>
  <si>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</si>
  <si>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</si>
  <si>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</si>
  <si>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</si>
  <si>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</si>
  <si>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</si>
  <si>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</si>
  <si>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</si>
  <si>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</si>
  <si>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</si>
  <si>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</si>
  <si>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</si>
  <si>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</si>
  <si>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</si>
  <si>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</si>
  <si>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</si>
  <si>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</si>
  <si>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</si>
  <si>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</si>
  <si>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</si>
  <si>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</si>
  <si>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</si>
  <si>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</si>
  <si>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</si>
  <si>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</si>
  <si>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</si>
  <si>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</si>
  <si>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</si>
  <si>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</si>
  <si>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</si>
  <si>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</si>
  <si>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</si>
  <si>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</si>
  <si>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</si>
  <si>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</si>
  <si>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</si>
  <si>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</si>
  <si>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</si>
  <si>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</si>
  <si>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</si>
  <si>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</si>
  <si>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</si>
  <si>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</si>
  <si>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</si>
  <si>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</si>
  <si>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</si>
  <si>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</si>
  <si>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</si>
  <si>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</si>
  <si>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</si>
  <si>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</si>
  <si>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</si>
  <si>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</si>
  <si>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</si>
  <si>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</si>
  <si>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</si>
  <si>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</si>
  <si>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</si>
  <si>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</si>
  <si>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</si>
  <si>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</si>
  <si>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</si>
  <si>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</si>
  <si>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</si>
  <si>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</si>
  <si>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</si>
  <si>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</si>
  <si>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</si>
  <si>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</si>
  <si>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</si>
  <si>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</si>
  <si>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</si>
  <si>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</si>
  <si>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</si>
  <si>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</si>
  <si>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</si>
  <si>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</si>
  <si>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</si>
  <si>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</si>
  <si>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</si>
  <si>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</si>
  <si>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</si>
  <si>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</si>
  <si>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</si>
  <si>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</si>
  <si>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</si>
  <si>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</si>
  <si>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</si>
  <si>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</si>
  <si>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</si>
  <si>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</si>
  <si>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</si>
  <si>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</si>
  <si>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</si>
  <si>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</si>
  <si>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</si>
  <si>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</si>
  <si>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</si>
  <si>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</si>
  <si>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</si>
  <si>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</si>
  <si>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</si>
  <si>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</si>
  <si>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</si>
  <si>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</si>
  <si>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</si>
  <si>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</si>
  <si>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</si>
  <si>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</si>
  <si>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</si>
  <si>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</si>
  <si>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</si>
  <si>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</si>
  <si>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</si>
  <si>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</si>
  <si>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</si>
  <si>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</si>
  <si>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</si>
  <si>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</si>
  <si>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</si>
  <si>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</si>
  <si>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</si>
  <si>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</si>
  <si>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</si>
  <si>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</si>
  <si>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</si>
  <si>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</si>
  <si>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</si>
  <si>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</si>
  <si>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</si>
  <si>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</si>
  <si>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</si>
  <si>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</si>
  <si>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</si>
  <si>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</si>
  <si>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</si>
  <si>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</si>
  <si>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</si>
  <si>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</si>
  <si>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</si>
  <si>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</si>
  <si>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</si>
  <si>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</si>
  <si>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</si>
  <si>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</si>
  <si>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</si>
  <si>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</si>
  <si>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</si>
  <si>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</si>
  <si>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</si>
  <si>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</si>
  <si>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</si>
  <si>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</si>
  <si>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</si>
  <si>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</si>
  <si>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</si>
  <si>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</si>
  <si>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</si>
  <si>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</si>
  <si>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</si>
  <si>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</si>
  <si>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</si>
  <si>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</si>
  <si>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</si>
  <si>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</si>
  <si>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</si>
  <si>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</si>
  <si>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</si>
  <si>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</si>
  <si>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</si>
  <si>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</si>
  <si>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</si>
  <si>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</si>
  <si>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</si>
  <si>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</si>
  <si>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</si>
  <si>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</si>
  <si>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</si>
  <si>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</si>
  <si>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</si>
  <si>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</si>
  <si>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</si>
  <si>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</si>
  <si>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</si>
  <si>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</si>
  <si>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</si>
  <si>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</si>
  <si>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</si>
  <si>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</si>
  <si>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</si>
  <si>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</si>
  <si>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</si>
  <si>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</si>
  <si>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</si>
  <si>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</si>
  <si>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</si>
  <si>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</si>
  <si>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</si>
  <si>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</si>
  <si>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</si>
  <si>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</si>
  <si>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</si>
  <si>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</si>
  <si>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</si>
  <si>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</si>
  <si>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</si>
  <si>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</si>
  <si>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</si>
  <si>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</si>
  <si>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</si>
  <si>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</si>
  <si>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</si>
  <si>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</si>
  <si>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</si>
  <si>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</si>
  <si>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</si>
  <si>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</si>
  <si>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</si>
  <si>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Община Сунгурларе</t>
  </si>
  <si>
    <t>Елена Ралчева</t>
  </si>
  <si>
    <t>09.05.2017 г.</t>
  </si>
  <si>
    <t>инж. Васил Панделиев</t>
  </si>
  <si>
    <t>kmetsungurlare@abv.bg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</si>
  <si>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</si>
  <si>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</si>
  <si>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</si>
  <si>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</si>
  <si>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</si>
  <si>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</si>
  <si>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</si>
  <si>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</si>
  <si>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</si>
  <si>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</si>
  <si>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</si>
  <si>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</si>
  <si>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</si>
  <si>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</si>
  <si>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</si>
  <si>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</si>
  <si>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</si>
  <si>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</si>
  <si>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</si>
  <si>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</si>
  <si>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</si>
  <si>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</si>
  <si>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</si>
  <si>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</si>
  <si>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</si>
  <si>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</si>
  <si>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</si>
  <si>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</si>
  <si>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</si>
  <si>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</si>
  <si>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</si>
  <si>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</si>
  <si>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</si>
  <si>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</si>
  <si>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</si>
  <si>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</si>
  <si>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</si>
  <si>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</si>
  <si>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</si>
  <si>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</si>
  <si>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</si>
  <si>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</si>
  <si>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</si>
  <si>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</si>
  <si>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</si>
  <si>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</si>
  <si>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</si>
  <si>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</si>
  <si>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</si>
  <si>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</si>
  <si>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</si>
  <si>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</si>
  <si>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</si>
  <si>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</si>
  <si>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</si>
  <si>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</si>
  <si>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</si>
  <si>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</si>
  <si>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</si>
  <si>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</si>
  <si>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</si>
  <si>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</si>
  <si>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</si>
  <si>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</si>
  <si>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</si>
  <si>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</si>
  <si>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</si>
  <si>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</si>
  <si>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</si>
  <si>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</si>
  <si>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</si>
  <si>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</si>
  <si>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</si>
  <si>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</si>
  <si>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</si>
  <si>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</si>
  <si>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</si>
  <si>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</si>
  <si>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</si>
  <si>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</si>
  <si>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</si>
  <si>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</si>
  <si>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</si>
  <si>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</si>
  <si>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</si>
  <si>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</si>
  <si>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</si>
  <si>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</si>
  <si>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</si>
  <si>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</si>
  <si>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</si>
  <si>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</si>
  <si>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</si>
  <si>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</si>
  <si>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</si>
  <si>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</si>
  <si>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</si>
  <si>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</si>
  <si>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</si>
  <si>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</si>
  <si>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</si>
  <si>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</si>
  <si>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</si>
  <si>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</si>
  <si>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</si>
  <si>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</si>
  <si>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</si>
  <si>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</si>
  <si>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</si>
  <si>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</si>
  <si>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</si>
  <si>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</si>
  <si>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</si>
  <si>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</si>
  <si>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</si>
  <si>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</si>
  <si>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</si>
  <si>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</si>
  <si>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</si>
  <si>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</si>
  <si>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</si>
  <si>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</si>
  <si>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</si>
  <si>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</si>
  <si>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</si>
  <si>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</si>
  <si>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</si>
  <si>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</si>
  <si>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</si>
  <si>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</si>
  <si>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</si>
  <si>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</si>
  <si>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</si>
  <si>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</si>
  <si>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</si>
  <si>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</si>
  <si>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</si>
  <si>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</si>
  <si>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</si>
  <si>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</si>
  <si>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</si>
  <si>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</si>
  <si>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</si>
  <si>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</si>
  <si>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</si>
  <si>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</si>
  <si>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</si>
  <si>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</si>
  <si>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</si>
  <si>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</si>
  <si>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</si>
  <si>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</si>
  <si>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</si>
  <si>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</si>
  <si>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</si>
  <si>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</si>
  <si>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</si>
  <si>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</si>
  <si>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</si>
  <si>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</si>
  <si>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</si>
  <si>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</si>
  <si>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</si>
  <si>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</si>
  <si>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</si>
  <si>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</si>
  <si>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</si>
  <si>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</si>
  <si>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</si>
  <si>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</si>
  <si>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</si>
  <si>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</si>
  <si>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</si>
  <si>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</si>
  <si>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</si>
  <si>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</si>
  <si>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</si>
  <si>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</si>
  <si>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</si>
  <si>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</si>
  <si>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</si>
  <si>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</si>
  <si>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</si>
  <si>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</si>
  <si>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</si>
  <si>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</si>
  <si>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</si>
  <si>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</si>
  <si>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</si>
  <si>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</si>
  <si>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</si>
  <si>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</si>
  <si>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</si>
  <si>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</si>
  <si>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</si>
  <si>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</si>
  <si>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</si>
  <si>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</si>
  <si>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</si>
  <si>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</si>
  <si>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</si>
  <si>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</si>
  <si>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</si>
  <si>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</si>
  <si>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</si>
  <si>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</si>
  <si>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</si>
  <si>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</si>
  <si>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</si>
  <si>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</si>
  <si>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</si>
  <si>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</si>
  <si>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</si>
  <si>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</si>
  <si>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</si>
  <si>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</si>
  <si>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</si>
  <si>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</si>
  <si>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</si>
  <si>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</si>
  <si>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</si>
  <si>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</si>
  <si>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</si>
  <si>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</si>
  <si>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</si>
  <si>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</si>
  <si>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</si>
  <si>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</si>
  <si>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</si>
  <si>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</si>
  <si>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</si>
  <si>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</si>
  <si>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</si>
  <si>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</si>
  <si>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</si>
  <si>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</si>
  <si>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</si>
  <si>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</si>
  <si>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</si>
  <si>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</si>
  <si>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</si>
  <si>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</si>
  <si>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</si>
  <si>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</si>
  <si>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</si>
  <si>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</si>
  <si>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</si>
  <si>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</si>
  <si>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</si>
  <si>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</si>
  <si>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</si>
  <si>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</si>
  <si>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</si>
  <si>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</si>
  <si>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</si>
  <si>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</si>
  <si>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</si>
  <si>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</si>
  <si>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</si>
  <si>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</si>
  <si>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</si>
  <si>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</si>
  <si>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</si>
  <si>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</si>
  <si>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</si>
  <si>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</si>
  <si>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</si>
  <si>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</si>
  <si>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</si>
  <si>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</si>
  <si>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</si>
  <si>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</si>
  <si>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</si>
  <si>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</si>
  <si>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</si>
  <si>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</si>
  <si>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</si>
  <si>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</si>
  <si>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</si>
  <si>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</si>
  <si>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</si>
  <si>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</si>
  <si>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</si>
  <si>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</si>
  <si>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</si>
  <si>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</si>
  <si>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</si>
  <si>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</si>
  <si>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</si>
  <si>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</si>
  <si>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</si>
  <si>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</si>
  <si>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</si>
  <si>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</si>
  <si>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</si>
  <si>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</si>
  <si>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</si>
  <si>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</si>
  <si>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</si>
  <si>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</si>
  <si>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</si>
  <si>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</si>
  <si>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</si>
  <si>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</si>
  <si>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</si>
  <si>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</si>
  <si>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</si>
  <si>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</si>
  <si>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</si>
  <si>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</si>
  <si>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</si>
  <si>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</si>
  <si>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</si>
  <si>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</si>
  <si>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</si>
  <si>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</si>
  <si>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</si>
  <si>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</si>
  <si>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</si>
  <si>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</si>
  <si>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</si>
  <si>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</si>
  <si>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</si>
  <si>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</si>
  <si>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</si>
  <si>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</si>
  <si>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</si>
  <si>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</si>
  <si>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</si>
  <si>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</si>
  <si>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</si>
  <si>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</si>
  <si>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</si>
  <si>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</si>
  <si>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</si>
  <si>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</si>
  <si>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</si>
  <si>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</si>
  <si>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</si>
  <si>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</si>
  <si>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</si>
  <si>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</si>
  <si>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</si>
  <si>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</si>
  <si>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</si>
  <si>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</si>
  <si>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</si>
  <si>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</si>
  <si>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</si>
  <si>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</si>
  <si>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</si>
  <si>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</si>
  <si>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</si>
  <si>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</si>
  <si>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</si>
  <si>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</si>
  <si>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</si>
  <si>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</si>
  <si>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</si>
  <si>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</si>
  <si>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</si>
  <si>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</si>
  <si>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</si>
  <si>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</si>
  <si>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</si>
  <si>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</si>
  <si>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</si>
  <si>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</si>
  <si>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</si>
  <si>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</si>
  <si>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</si>
  <si>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</si>
  <si>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</si>
  <si>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</si>
  <si>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</si>
  <si>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</si>
  <si>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</si>
  <si>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</si>
  <si>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</si>
  <si>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</si>
  <si>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</si>
  <si>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</si>
  <si>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</si>
  <si>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</si>
  <si>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</si>
  <si>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</si>
  <si>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</si>
  <si>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</si>
  <si>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</si>
  <si>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</si>
  <si>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</si>
  <si>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</si>
  <si>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</si>
  <si>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</si>
  <si>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</si>
  <si>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</si>
  <si>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</si>
  <si>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</si>
  <si>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</si>
  <si>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</si>
  <si>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</si>
  <si>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</si>
  <si>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</si>
  <si>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</si>
  <si>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</si>
  <si>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</si>
  <si>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</si>
  <si>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</si>
  <si>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</si>
  <si>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</si>
  <si>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</si>
  <si>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</si>
  <si>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</si>
  <si>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</si>
  <si>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</si>
  <si>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</si>
  <si>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</si>
  <si>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</si>
  <si>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</si>
  <si>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</si>
  <si>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</si>
  <si>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</si>
  <si>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</si>
  <si>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</si>
  <si>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</si>
  <si>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</si>
  <si>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</si>
  <si>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</si>
  <si>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</si>
  <si>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</si>
  <si>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</si>
  <si>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</si>
  <si>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</si>
  <si>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</si>
  <si>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</si>
  <si>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</si>
  <si>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</si>
  <si>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</si>
  <si>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</si>
  <si>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</si>
  <si>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</si>
  <si>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</si>
  <si>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</si>
  <si>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</si>
  <si>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</si>
  <si>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</si>
  <si>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</si>
  <si>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</si>
  <si>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</si>
  <si>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</si>
  <si>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</si>
  <si>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</si>
  <si>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</si>
  <si>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</si>
  <si>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</si>
  <si>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</si>
  <si>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</si>
  <si>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</si>
  <si>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</si>
  <si>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</si>
  <si>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</si>
  <si>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</si>
  <si>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</si>
  <si>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</si>
  <si>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</si>
  <si>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</si>
  <si>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</si>
  <si>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</si>
  <si>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</si>
  <si>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</si>
  <si>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</si>
  <si>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</si>
  <si>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</si>
  <si>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</si>
  <si>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</si>
  <si>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</si>
  <si>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</si>
  <si>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</si>
  <si>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</si>
  <si>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</si>
  <si>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</si>
  <si>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</si>
  <si>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</si>
  <si>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</si>
  <si>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</si>
  <si>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</si>
  <si>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</si>
  <si>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</si>
  <si>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</si>
  <si>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</si>
  <si>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</si>
  <si>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</si>
  <si>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</si>
  <si>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</si>
  <si>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</si>
  <si>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</si>
  <si>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</si>
  <si>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</si>
  <si>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</si>
  <si>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</si>
  <si>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</si>
  <si>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</si>
  <si>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</si>
  <si>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</si>
  <si>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</si>
  <si>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</si>
  <si>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</si>
  <si>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</si>
  <si>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</si>
  <si>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</si>
  <si>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</si>
  <si>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</si>
  <si>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</si>
  <si>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</si>
  <si>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</si>
  <si>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</si>
  <si>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</si>
  <si>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</si>
  <si>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</si>
  <si>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</si>
  <si>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</si>
  <si>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</si>
  <si>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</si>
  <si>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</si>
  <si>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</si>
  <si>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</si>
  <si>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</si>
  <si>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</si>
  <si>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</si>
  <si>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</si>
  <si>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</si>
  <si>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</si>
  <si>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</si>
  <si>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</si>
  <si>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</si>
  <si>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</si>
  <si>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</si>
  <si>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</si>
  <si>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</si>
  <si>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</si>
  <si>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</si>
  <si>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</si>
  <si>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</si>
  <si>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</si>
  <si>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</si>
  <si>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</si>
  <si>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</si>
  <si>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</si>
  <si>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</si>
  <si>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</si>
  <si>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</si>
  <si>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</si>
  <si>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</si>
  <si>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</si>
  <si>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</si>
  <si>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</si>
  <si>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</si>
  <si>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</si>
  <si>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</si>
  <si>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</si>
  <si>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</si>
  <si>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</si>
  <si>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</si>
  <si>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</si>
  <si>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</si>
  <si>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</si>
  <si>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</si>
  <si>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</si>
  <si>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</si>
  <si>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</si>
  <si>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</si>
  <si>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</si>
  <si>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</si>
  <si>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</si>
  <si>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</si>
  <si>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</si>
  <si>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</si>
  <si>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</si>
  <si>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</si>
  <si>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</si>
  <si>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</si>
  <si>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</si>
  <si>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</si>
  <si>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</si>
  <si>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</si>
  <si>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</si>
  <si>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</si>
  <si>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</si>
  <si>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</si>
  <si>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</si>
  <si>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</si>
  <si>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</si>
  <si>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</si>
  <si>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</si>
  <si>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</si>
  <si>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</si>
  <si>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</si>
  <si>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</si>
  <si>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</si>
  <si>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</si>
  <si>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</si>
  <si>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</si>
  <si>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</si>
  <si>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</si>
  <si>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</si>
  <si>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</si>
  <si>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</si>
  <si>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</si>
  <si>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</si>
  <si>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</si>
  <si>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</si>
  <si>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</si>
  <si>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</si>
  <si>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</si>
  <si>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</si>
  <si>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</si>
  <si>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</si>
  <si>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</si>
  <si>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</si>
  <si>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</si>
  <si>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</si>
  <si>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</si>
  <si>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</si>
  <si>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</si>
  <si>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</si>
  <si>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</si>
  <si>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</si>
  <si>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</si>
  <si>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</si>
  <si>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</si>
  <si>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</si>
  <si>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</si>
  <si>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</si>
  <si>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</si>
  <si>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</si>
  <si>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</si>
  <si>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</si>
  <si>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</si>
  <si>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</si>
  <si>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</si>
  <si>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</si>
  <si>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</si>
  <si>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</si>
  <si>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</si>
  <si>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</si>
  <si>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</si>
  <si>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</si>
  <si>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</si>
  <si>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</si>
  <si>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</si>
  <si>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</si>
  <si>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</si>
  <si>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</si>
  <si>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</si>
  <si>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</si>
  <si>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</si>
  <si>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</si>
  <si>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</si>
  <si>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</si>
  <si>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</si>
  <si>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</si>
  <si>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</si>
  <si>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</si>
  <si>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</si>
  <si>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</si>
  <si>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</si>
  <si>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</si>
  <si>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</si>
  <si>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</si>
  <si>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</si>
  <si>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</si>
  <si>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</si>
  <si>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</si>
  <si>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</si>
  <si>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</si>
  <si>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</si>
  <si>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</si>
  <si>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</si>
  <si>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</si>
  <si>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</si>
  <si>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</si>
  <si>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</si>
  <si>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</si>
  <si>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</si>
  <si>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</si>
  <si>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</si>
  <si>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</si>
  <si>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</si>
  <si>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</si>
  <si>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</si>
  <si>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</si>
  <si>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</si>
  <si>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</si>
  <si>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</si>
  <si>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</si>
  <si>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</si>
  <si>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</si>
  <si>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</si>
  <si>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</si>
  <si>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</si>
  <si>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</si>
  <si>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</si>
  <si>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</si>
  <si>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</si>
  <si>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</si>
  <si>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</si>
  <si>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</si>
  <si>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</si>
  <si>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</si>
  <si>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</si>
  <si>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</si>
  <si>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</si>
  <si>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</si>
  <si>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</si>
  <si>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</si>
  <si>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</si>
  <si>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</si>
  <si>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</si>
  <si>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</si>
  <si>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</si>
  <si>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</si>
  <si>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</si>
  <si>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</si>
  <si>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</si>
  <si>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</si>
  <si>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</si>
  <si>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</si>
  <si>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</si>
  <si>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</si>
  <si>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</si>
  <si>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</si>
  <si>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</si>
  <si>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</si>
  <si>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</si>
  <si>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</si>
  <si>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</si>
  <si>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</si>
  <si>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</si>
  <si>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</si>
  <si>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</si>
  <si>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</si>
  <si>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</si>
  <si>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</si>
  <si>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</si>
  <si>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</si>
  <si>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</si>
  <si>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</si>
  <si>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</si>
  <si>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</si>
  <si>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</si>
  <si>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</si>
  <si>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</si>
  <si>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</si>
  <si>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</si>
  <si>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</si>
  <si>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</si>
  <si>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</si>
  <si>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</si>
  <si>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</si>
  <si>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</si>
  <si>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</si>
  <si>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</si>
  <si>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</si>
  <si>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</si>
  <si>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</si>
  <si>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</si>
  <si>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</si>
  <si>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</si>
  <si>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</si>
  <si>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</si>
  <si>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</si>
  <si>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</si>
  <si>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</si>
  <si>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</si>
  <si>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</si>
  <si>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</si>
  <si>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</si>
  <si>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</si>
  <si>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</si>
  <si>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</si>
  <si>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</si>
  <si>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</si>
  <si>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</si>
  <si>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</si>
  <si>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</si>
  <si>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</si>
  <si>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</si>
  <si>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</si>
  <si>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</si>
  <si>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</si>
  <si>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</si>
  <si>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</si>
  <si>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</si>
  <si>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</si>
  <si>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</si>
  <si>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</si>
  <si>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</si>
  <si>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</si>
  <si>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</si>
  <si>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</si>
  <si>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</si>
  <si>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</si>
  <si>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</si>
  <si>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</si>
  <si>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</si>
  <si>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</si>
  <si>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</si>
  <si>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</si>
  <si>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</si>
  <si>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</si>
  <si>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</si>
  <si>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</si>
  <si>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</si>
  <si>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</si>
  <si>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</si>
  <si>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</si>
  <si>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</si>
  <si>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</si>
  <si>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</si>
  <si>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</si>
  <si>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</si>
  <si>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</si>
  <si>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</si>
  <si>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</si>
  <si>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</si>
  <si>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</si>
  <si>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</si>
  <si>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</si>
  <si>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</si>
  <si>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</si>
  <si>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</si>
  <si>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</si>
  <si>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</si>
  <si>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</si>
  <si>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</si>
  <si>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</si>
  <si>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</si>
  <si>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</si>
  <si>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</si>
  <si>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</si>
  <si>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</si>
  <si>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</si>
  <si>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</si>
  <si>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</si>
  <si>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</si>
  <si>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</si>
  <si>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</si>
  <si>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</si>
  <si>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</si>
  <si>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</si>
  <si>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</si>
  <si>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</si>
  <si>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</si>
  <si>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</si>
  <si>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</si>
  <si>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</si>
  <si>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</si>
  <si>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</si>
  <si>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</si>
  <si>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</si>
  <si>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</si>
  <si>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</si>
  <si>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</si>
  <si>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</si>
  <si>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</si>
  <si>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</si>
  <si>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</si>
  <si>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</si>
  <si>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</si>
  <si>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</si>
  <si>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</si>
  <si>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</si>
  <si>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</si>
  <si>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</si>
  <si>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</si>
  <si>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</si>
  <si>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</si>
  <si>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</si>
  <si>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</si>
  <si>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</si>
  <si>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</si>
  <si>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</si>
  <si>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</si>
  <si>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</si>
  <si>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</si>
  <si>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</si>
  <si>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</si>
  <si>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</si>
  <si>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</si>
  <si>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</si>
  <si>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</si>
  <si>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</si>
  <si>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</si>
  <si>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</si>
  <si>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</si>
  <si>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</si>
  <si>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</si>
  <si>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</si>
  <si>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</si>
  <si>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</si>
  <si>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</si>
  <si>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</si>
  <si>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</si>
  <si>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</si>
  <si>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</si>
  <si>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</si>
  <si>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</si>
  <si>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</si>
  <si>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</si>
  <si>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</si>
  <si>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</si>
  <si>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</si>
  <si>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</si>
  <si>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</si>
  <si>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</si>
  <si>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</si>
  <si>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</si>
  <si>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</si>
  <si>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</si>
  <si>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</si>
  <si>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</si>
  <si>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</si>
  <si>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</si>
  <si>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</si>
  <si>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</si>
  <si>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</si>
  <si>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</si>
  <si>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</si>
  <si>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</si>
  <si>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</si>
  <si>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</si>
  <si>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</si>
  <si>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</si>
  <si>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</si>
  <si>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</si>
  <si>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</si>
  <si>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</si>
  <si>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</si>
  <si>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</si>
  <si>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</si>
  <si>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</si>
  <si>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</si>
  <si>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</si>
  <si>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</si>
  <si>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</si>
  <si>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</si>
  <si>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</si>
  <si>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</si>
  <si>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</si>
  <si>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</si>
  <si>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</si>
  <si>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</si>
  <si>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</si>
  <si>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</si>
  <si>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</si>
  <si>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</si>
  <si>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</si>
  <si>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</si>
  <si>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</si>
  <si>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</si>
  <si>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</si>
  <si>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</si>
  <si>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</si>
  <si>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</si>
  <si>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</si>
  <si>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</si>
  <si>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</si>
  <si>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</si>
  <si>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</si>
  <si>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</si>
  <si>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</si>
  <si>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</si>
  <si>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</si>
  <si>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</si>
  <si>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</si>
  <si>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</si>
  <si>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</si>
  <si>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</si>
  <si>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</si>
  <si>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</si>
  <si>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</si>
  <si>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</si>
  <si>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</si>
  <si>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</si>
  <si>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</si>
  <si>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</si>
  <si>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</si>
  <si>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</si>
  <si>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</si>
  <si>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</si>
  <si>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</si>
  <si>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</si>
  <si>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</si>
  <si>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</si>
  <si>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</si>
  <si>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</si>
  <si>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</si>
  <si>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</si>
  <si>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</si>
  <si>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</si>
  <si>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</si>
  <si>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</si>
  <si>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</si>
  <si>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</si>
  <si>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</si>
  <si>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</si>
  <si>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</si>
  <si>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</si>
  <si>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</si>
  <si>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</si>
  <si>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</si>
  <si>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</si>
  <si>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</si>
  <si>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</si>
  <si>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</si>
  <si>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</si>
  <si>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</si>
  <si>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</si>
  <si>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</si>
  <si>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</si>
  <si>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</si>
  <si>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</si>
  <si>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</si>
  <si>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</si>
  <si>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</si>
  <si>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</si>
  <si>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</si>
  <si>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</si>
  <si>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</si>
  <si>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</si>
  <si>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</si>
  <si>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</si>
  <si>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</si>
  <si>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</si>
  <si>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</si>
  <si>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</si>
  <si>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</si>
  <si>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</si>
  <si>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</si>
  <si>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</si>
  <si>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</si>
  <si>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</si>
  <si>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</si>
  <si>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</si>
  <si>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</si>
  <si>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</si>
  <si>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</si>
  <si>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</si>
  <si>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</si>
  <si>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</si>
  <si>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</si>
  <si>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</si>
  <si>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</si>
  <si>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</si>
  <si>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</si>
  <si>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</si>
  <si>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</si>
  <si>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</si>
  <si>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</si>
  <si>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</si>
  <si>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</si>
  <si>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</si>
  <si>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</si>
  <si>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</si>
  <si>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</si>
  <si>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</si>
  <si>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</si>
  <si>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</si>
  <si>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</si>
  <si>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</si>
  <si>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</si>
  <si>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</si>
  <si>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</si>
  <si>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</si>
  <si>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</si>
  <si>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</si>
  <si>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</si>
  <si>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</si>
  <si>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</si>
  <si>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</si>
  <si>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</si>
  <si>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</si>
  <si>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</si>
  <si>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</si>
  <si>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</si>
  <si>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</si>
  <si>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</si>
  <si>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</si>
  <si>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</si>
  <si>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</si>
  <si>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</si>
  <si>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</si>
  <si>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</si>
  <si>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</si>
  <si>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</si>
  <si>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</si>
  <si>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</si>
  <si>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</si>
  <si>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</si>
  <si>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</si>
  <si>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</si>
  <si>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</si>
  <si>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</si>
  <si>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</si>
  <si>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</si>
  <si>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</si>
  <si>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</si>
  <si>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</si>
  <si>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</si>
  <si>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</si>
  <si>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</si>
  <si>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</si>
  <si>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</si>
  <si>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</si>
  <si>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</si>
  <si>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</si>
  <si>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</si>
  <si>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</si>
  <si>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</si>
  <si>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</si>
  <si>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</si>
  <si>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</si>
  <si>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</si>
  <si>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</si>
  <si>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</si>
  <si>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</si>
  <si>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</si>
  <si>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</si>
  <si>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</si>
  <si>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</si>
  <si>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</si>
  <si>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</si>
  <si>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</si>
  <si>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</si>
  <si>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</si>
  <si>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</si>
  <si>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</si>
  <si>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</si>
  <si>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</si>
  <si>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</si>
  <si>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</si>
  <si>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</si>
  <si>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</si>
  <si>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</si>
  <si>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</si>
  <si>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</si>
  <si>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</si>
  <si>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</si>
  <si>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</si>
  <si>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</si>
  <si>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</si>
  <si>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</si>
  <si>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</si>
  <si>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</si>
  <si>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</si>
  <si>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</si>
  <si>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</si>
  <si>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</si>
  <si>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</si>
  <si>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</si>
  <si>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</si>
  <si>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</si>
  <si>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</si>
  <si>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</si>
  <si>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</si>
  <si>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</si>
  <si>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</si>
  <si>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</si>
  <si>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</si>
  <si>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</si>
  <si>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</si>
  <si>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</si>
  <si>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</si>
  <si>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</si>
  <si>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</si>
  <si>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</si>
  <si>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</si>
  <si>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</si>
  <si>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</si>
  <si>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</si>
  <si>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</si>
  <si>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</si>
  <si>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</si>
  <si>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</si>
  <si>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</si>
  <si>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</si>
  <si>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</si>
  <si>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</si>
  <si>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</si>
  <si>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</si>
  <si>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</si>
  <si>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</si>
  <si>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</si>
  <si>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</si>
  <si>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</si>
  <si>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</si>
  <si>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</si>
  <si>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</si>
  <si>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</si>
  <si>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</si>
  <si>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</si>
  <si>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</si>
  <si>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</si>
  <si>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</si>
  <si>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</si>
  <si>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</si>
  <si>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</si>
  <si>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</si>
  <si>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</si>
  <si>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</si>
  <si>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</si>
  <si>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</si>
  <si>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</si>
  <si>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</si>
  <si>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</si>
  <si>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</si>
  <si>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</si>
  <si>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</si>
  <si>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</si>
  <si>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</si>
  <si>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</si>
  <si>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</si>
  <si>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</si>
  <si>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</si>
  <si>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</si>
  <si>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</si>
  <si>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</si>
  <si>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</si>
  <si>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</si>
  <si>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</si>
  <si>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</si>
  <si>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</si>
  <si>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</si>
  <si>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</si>
  <si>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</si>
  <si>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</si>
  <si>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</si>
  <si>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</si>
  <si>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</si>
  <si>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</si>
  <si>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</si>
  <si>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</si>
  <si>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</si>
  <si>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</si>
  <si>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</si>
  <si>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</si>
  <si>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</si>
  <si>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</si>
  <si>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</si>
  <si>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</si>
  <si>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</si>
  <si>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</si>
  <si>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</si>
  <si>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</si>
  <si>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</si>
  <si>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</si>
  <si>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</si>
  <si>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</si>
  <si>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</si>
  <si>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</si>
  <si>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</si>
  <si>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</si>
  <si>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</si>
  <si>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</si>
  <si>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</si>
  <si>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</si>
  <si>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</si>
  <si>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</si>
  <si>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</si>
  <si>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</si>
  <si>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</si>
  <si>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</si>
  <si>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</si>
  <si>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</si>
  <si>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</si>
  <si>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</si>
  <si>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</si>
  <si>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</si>
  <si>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</si>
  <si>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</si>
  <si>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</si>
  <si>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</si>
  <si>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</si>
  <si>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</si>
  <si>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</si>
  <si>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</si>
  <si>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</si>
  <si>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</si>
  <si>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</si>
  <si>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</si>
  <si>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</si>
  <si>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</si>
  <si>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</si>
  <si>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</si>
  <si>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</si>
  <si>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</si>
  <si>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</si>
  <si>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</si>
  <si>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</si>
  <si>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</si>
  <si>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</si>
  <si>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</si>
  <si>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</si>
  <si>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</si>
  <si>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</si>
  <si>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</si>
  <si>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</si>
  <si>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</si>
  <si>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</si>
  <si>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</si>
  <si>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</si>
  <si>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</si>
  <si>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</si>
  <si>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</si>
  <si>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</si>
  <si>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</si>
  <si>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</si>
  <si>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</si>
  <si>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</si>
  <si>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</si>
  <si>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</si>
  <si>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</si>
  <si>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</si>
  <si>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</si>
  <si>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</si>
  <si>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</si>
  <si>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</si>
  <si>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</si>
  <si>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</si>
  <si>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</si>
  <si>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</si>
  <si>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</si>
  <si>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</si>
  <si>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</si>
  <si>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</si>
  <si>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</si>
  <si>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</si>
  <si>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</si>
  <si>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</si>
  <si>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</si>
  <si>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</si>
  <si>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</si>
  <si>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</si>
  <si>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</si>
  <si>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</si>
  <si>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</si>
  <si>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</si>
  <si>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</si>
  <si>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</si>
  <si>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</si>
  <si>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</si>
  <si>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</si>
  <si>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</si>
  <si>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</si>
  <si>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</si>
  <si>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</si>
  <si>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</si>
  <si>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</si>
  <si>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</si>
  <si>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</si>
  <si>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</si>
  <si>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</si>
  <si>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</si>
  <si>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</si>
  <si>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</si>
  <si>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</si>
  <si>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</si>
  <si>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</si>
  <si>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</si>
  <si>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</si>
  <si>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</si>
  <si>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</si>
  <si>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</si>
  <si>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</si>
  <si>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</si>
  <si>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</si>
  <si>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</si>
  <si>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</si>
  <si>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</si>
  <si>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</si>
  <si>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</si>
  <si>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</si>
  <si>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</si>
  <si>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</si>
  <si>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</si>
  <si>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</si>
  <si>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</si>
  <si>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</si>
  <si>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</si>
  <si>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</si>
  <si>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</si>
  <si>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</si>
  <si>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</si>
  <si>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</si>
  <si>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</si>
  <si>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</si>
  <si>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</si>
  <si>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</si>
  <si>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</si>
  <si>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</si>
  <si>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</si>
  <si>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</si>
  <si>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</si>
  <si>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</si>
  <si>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</si>
  <si>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</si>
  <si>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b1020</t>
  </si>
  <si>
    <t>d898</t>
  </si>
  <si>
    <t>c1198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</si>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</sst>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5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49" fontId="54" fillId="20" borderId="13" xfId="52" applyNumberFormat="1" applyFont="1" applyFill="1" applyBorder="1" applyAlignment="1" applyProtection="1">
      <alignment horizontal="center" vertical="center" wrapText="1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vertical="center"/>
      <protection/>
    </xf>
    <xf numFmtId="3" fontId="8" fillId="16" borderId="122" xfId="52" applyNumberFormat="1" applyFont="1" applyFill="1" applyBorder="1" applyAlignment="1" applyProtection="1">
      <alignment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25" xfId="52" applyNumberFormat="1" applyFont="1" applyFill="1" applyBorder="1" applyAlignment="1" applyProtection="1">
      <alignment horizontal="center" vertical="center"/>
      <protection/>
    </xf>
    <xf numFmtId="3" fontId="13" fillId="16" borderId="59" xfId="52" applyNumberFormat="1" applyFont="1" applyFill="1" applyBorder="1" applyAlignment="1">
      <alignment vertical="center"/>
      <protection/>
    </xf>
    <xf numFmtId="3" fontId="13" fillId="16" borderId="59" xfId="52" applyNumberFormat="1" applyFont="1" applyFill="1" applyBorder="1" applyAlignment="1" applyProtection="1">
      <alignment vertical="center"/>
      <protection/>
    </xf>
    <xf numFmtId="3" fontId="79" fillId="5" borderId="23" xfId="52" applyNumberFormat="1" applyFont="1" applyFill="1" applyBorder="1" applyAlignment="1" applyProtection="1">
      <alignment vertical="center"/>
      <protection locked="0"/>
    </xf>
    <xf numFmtId="3" fontId="79" fillId="5" borderId="24" xfId="52" applyNumberFormat="1" applyFont="1" applyFill="1" applyBorder="1" applyAlignment="1" applyProtection="1">
      <alignment vertical="center"/>
      <protection locked="0"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79" fillId="5" borderId="65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201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200" fillId="16" borderId="26" xfId="56" applyFont="1" applyFill="1" applyBorder="1" applyAlignment="1" applyProtection="1">
      <alignment horizontal="center"/>
      <protection/>
    </xf>
    <xf numFmtId="0" fontId="200" fillId="16" borderId="0" xfId="56" applyFont="1" applyFill="1" applyBorder="1" applyAlignment="1" applyProtection="1">
      <alignment horizontal="center"/>
      <protection/>
    </xf>
    <xf numFmtId="0" fontId="200" fillId="16" borderId="11" xfId="56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0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3" fontId="203" fillId="4" borderId="109" xfId="52" applyNumberFormat="1" applyFont="1" applyFill="1" applyBorder="1" applyAlignment="1" applyProtection="1">
      <alignment horizontal="center" vertical="center"/>
      <protection locked="0"/>
    </xf>
    <xf numFmtId="3" fontId="203" fillId="4" borderId="25" xfId="52" applyNumberFormat="1" applyFont="1" applyFill="1" applyBorder="1" applyAlignment="1" applyProtection="1">
      <alignment horizontal="center" vertical="center"/>
      <protection locked="0"/>
    </xf>
    <xf numFmtId="3" fontId="20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5" fillId="4" borderId="109" xfId="77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ill>
        <patternFill>
          <bgColor rgb="FFFFFF00"/>
        </patternFill>
      </fill>
      <border/>
    </dxf>
    <dxf>
      <font>
        <color rgb="FFFFFF00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tabSelected="1" zoomScale="89" zoomScaleNormal="89" zoomScalePageLayoutView="0" workbookViewId="0" topLeftCell="A1">
      <pane xSplit="5" ySplit="10" topLeftCell="F10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2021</v>
      </c>
      <c r="C1" s="982"/>
      <c r="D1" s="982"/>
      <c r="E1" s="983"/>
      <c r="F1" s="984" t="s">
        <v>2003</v>
      </c>
      <c r="G1" s="985" t="s">
        <v>2022</v>
      </c>
      <c r="H1" s="983"/>
      <c r="I1" s="986" t="s">
        <v>2023</v>
      </c>
      <c r="J1" s="986"/>
      <c r="K1" s="983"/>
      <c r="L1" s="987" t="s">
        <v>2024</v>
      </c>
      <c r="M1" s="983"/>
      <c r="N1" s="988"/>
      <c r="O1" s="983"/>
      <c r="P1" s="989" t="s">
        <v>2025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38" t="str">
        <f>+OTCHET!B9</f>
        <v>Община Сунгурларе</v>
      </c>
      <c r="C2" s="1639"/>
      <c r="D2" s="1640"/>
      <c r="E2" s="994"/>
      <c r="F2" s="995">
        <f>+OTCHET!H9</f>
        <v>57250</v>
      </c>
      <c r="G2" s="996" t="str">
        <f>+OTCHET!F12</f>
        <v>5212</v>
      </c>
      <c r="H2" s="997"/>
      <c r="I2" s="1641">
        <f>+OTCHET!H603</f>
        <v>0</v>
      </c>
      <c r="J2" s="1642"/>
      <c r="K2" s="988"/>
      <c r="L2" s="1634" t="str">
        <f>OTCHET!H601</f>
        <v>kmetsungurlare@abv.bg</v>
      </c>
      <c r="M2" s="1631"/>
      <c r="N2" s="1632"/>
      <c r="O2" s="998"/>
      <c r="P2" s="999">
        <f>OTCHET!E15</f>
        <v>98</v>
      </c>
      <c r="Q2" s="1000" t="str">
        <f>OTCHET!F15</f>
        <v>СЕС - КСФ</v>
      </c>
      <c r="R2" s="1001"/>
      <c r="S2" s="981" t="s">
        <v>2026</v>
      </c>
      <c r="T2" s="1633">
        <f>+OTCHET!I9</f>
        <v>0</v>
      </c>
      <c r="U2" s="1643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2027</v>
      </c>
      <c r="C4" s="1006"/>
      <c r="D4" s="1006"/>
      <c r="E4" s="1007"/>
      <c r="F4" s="1006"/>
      <c r="G4" s="1008"/>
      <c r="H4" s="1008"/>
      <c r="I4" s="1008"/>
      <c r="J4" s="1008" t="s">
        <v>2028</v>
      </c>
      <c r="K4" s="997"/>
      <c r="L4" s="1009">
        <f>+Q4</f>
        <v>2017</v>
      </c>
      <c r="M4" s="1010"/>
      <c r="N4" s="1010"/>
      <c r="O4" s="998"/>
      <c r="P4" s="1011" t="s">
        <v>2028</v>
      </c>
      <c r="Q4" s="1009">
        <f>+OTCHET!C3</f>
        <v>2017</v>
      </c>
      <c r="R4" s="1001"/>
      <c r="S4" s="1644" t="s">
        <v>2029</v>
      </c>
      <c r="T4" s="1644"/>
      <c r="U4" s="1644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2030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42855</v>
      </c>
      <c r="M6" s="994"/>
      <c r="N6" s="1019" t="s">
        <v>2031</v>
      </c>
      <c r="O6" s="983"/>
      <c r="P6" s="1020">
        <f>OTCHET!F9</f>
        <v>42855</v>
      </c>
      <c r="Q6" s="1019" t="s">
        <v>2031</v>
      </c>
      <c r="R6" s="1021"/>
      <c r="S6" s="1645">
        <f>+Q4</f>
        <v>2017</v>
      </c>
      <c r="T6" s="1645"/>
      <c r="U6" s="1645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2032</v>
      </c>
      <c r="G8" s="1031" t="s">
        <v>2033</v>
      </c>
      <c r="H8" s="994"/>
      <c r="I8" s="1032" t="s">
        <v>2034</v>
      </c>
      <c r="J8" s="1033" t="s">
        <v>2035</v>
      </c>
      <c r="K8" s="994"/>
      <c r="L8" s="1034" t="s">
        <v>2036</v>
      </c>
      <c r="M8" s="994"/>
      <c r="N8" s="1035" t="s">
        <v>2037</v>
      </c>
      <c r="O8" s="1036"/>
      <c r="P8" s="1037" t="s">
        <v>2038</v>
      </c>
      <c r="Q8" s="1038" t="s">
        <v>2039</v>
      </c>
      <c r="R8" s="1021"/>
      <c r="S8" s="1646" t="s">
        <v>2007</v>
      </c>
      <c r="T8" s="1647"/>
      <c r="U8" s="1648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2040</v>
      </c>
      <c r="C9" s="1040"/>
      <c r="D9" s="1041"/>
      <c r="E9" s="994"/>
      <c r="F9" s="1042">
        <f>+L4</f>
        <v>2017</v>
      </c>
      <c r="G9" s="1043">
        <f>+L6</f>
        <v>42855</v>
      </c>
      <c r="H9" s="994"/>
      <c r="I9" s="1044">
        <f>+L4</f>
        <v>2017</v>
      </c>
      <c r="J9" s="1045">
        <f>+L6</f>
        <v>42855</v>
      </c>
      <c r="K9" s="1046"/>
      <c r="L9" s="1047">
        <f>+L6</f>
        <v>42855</v>
      </c>
      <c r="M9" s="1046"/>
      <c r="N9" s="1048">
        <f>+L6</f>
        <v>42855</v>
      </c>
      <c r="O9" s="1049"/>
      <c r="P9" s="1050">
        <f>+L4</f>
        <v>2017</v>
      </c>
      <c r="Q9" s="1048">
        <f>+L6</f>
        <v>42855</v>
      </c>
      <c r="R9" s="1021"/>
      <c r="S9" s="1649" t="s">
        <v>2008</v>
      </c>
      <c r="T9" s="1650"/>
      <c r="U9" s="1651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2041</v>
      </c>
      <c r="C10" s="1053"/>
      <c r="D10" s="1054"/>
      <c r="E10" s="994"/>
      <c r="F10" s="1055" t="s">
        <v>817</v>
      </c>
      <c r="G10" s="1056" t="s">
        <v>818</v>
      </c>
      <c r="H10" s="994"/>
      <c r="I10" s="1055" t="s">
        <v>1745</v>
      </c>
      <c r="J10" s="1056" t="s">
        <v>1746</v>
      </c>
      <c r="K10" s="994"/>
      <c r="L10" s="1056" t="s">
        <v>1725</v>
      </c>
      <c r="M10" s="994"/>
      <c r="N10" s="1057" t="s">
        <v>2042</v>
      </c>
      <c r="O10" s="1058"/>
      <c r="P10" s="1059" t="s">
        <v>817</v>
      </c>
      <c r="Q10" s="1060" t="s">
        <v>818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2043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2043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2044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2044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2045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52" t="s">
        <v>2046</v>
      </c>
      <c r="T13" s="1653"/>
      <c r="U13" s="1654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2047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5" t="s">
        <v>2048</v>
      </c>
      <c r="T14" s="1636"/>
      <c r="U14" s="1637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2049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5" t="s">
        <v>2050</v>
      </c>
      <c r="T15" s="1636"/>
      <c r="U15" s="1637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2051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5" t="s">
        <v>2052</v>
      </c>
      <c r="T16" s="1636"/>
      <c r="U16" s="1637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2053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5" t="s">
        <v>2054</v>
      </c>
      <c r="T17" s="1636"/>
      <c r="U17" s="1637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2055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5" t="s">
        <v>2056</v>
      </c>
      <c r="T18" s="1636"/>
      <c r="U18" s="1637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2057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5" t="s">
        <v>2058</v>
      </c>
      <c r="T19" s="1636"/>
      <c r="U19" s="1637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2059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5" t="s">
        <v>2060</v>
      </c>
      <c r="T20" s="1636"/>
      <c r="U20" s="1637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2061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1" t="s">
        <v>2062</v>
      </c>
      <c r="T21" s="1662"/>
      <c r="U21" s="1663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2063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5" t="s">
        <v>2064</v>
      </c>
      <c r="T22" s="1656"/>
      <c r="U22" s="1657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2065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2065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2066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52" t="s">
        <v>266</v>
      </c>
      <c r="T24" s="1653"/>
      <c r="U24" s="1654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267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5" t="s">
        <v>268</v>
      </c>
      <c r="T25" s="1636"/>
      <c r="U25" s="1637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269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1" t="s">
        <v>270</v>
      </c>
      <c r="T26" s="1662"/>
      <c r="U26" s="1663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271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5" t="s">
        <v>272</v>
      </c>
      <c r="T27" s="1656"/>
      <c r="U27" s="1657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273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274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275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276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277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278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5" t="s">
        <v>279</v>
      </c>
      <c r="T34" s="1656"/>
      <c r="U34" s="1657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280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58" t="s">
        <v>281</v>
      </c>
      <c r="T35" s="1659"/>
      <c r="U35" s="1660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282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64" t="s">
        <v>283</v>
      </c>
      <c r="T36" s="1665"/>
      <c r="U36" s="1666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284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67" t="s">
        <v>285</v>
      </c>
      <c r="T37" s="1668"/>
      <c r="U37" s="1669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286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5" t="s">
        <v>287</v>
      </c>
      <c r="T39" s="1656"/>
      <c r="U39" s="1657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288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288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289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52" t="s">
        <v>290</v>
      </c>
      <c r="T41" s="1653"/>
      <c r="U41" s="1654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291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5" t="s">
        <v>292</v>
      </c>
      <c r="T42" s="1636"/>
      <c r="U42" s="1637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293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5" t="s">
        <v>294</v>
      </c>
      <c r="T43" s="1636"/>
      <c r="U43" s="1637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295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1" t="s">
        <v>296</v>
      </c>
      <c r="T44" s="1662"/>
      <c r="U44" s="1663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297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5" t="s">
        <v>298</v>
      </c>
      <c r="T45" s="1656"/>
      <c r="U45" s="1657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299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70" t="s">
        <v>300</v>
      </c>
      <c r="T47" s="1671"/>
      <c r="U47" s="1672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301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301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302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302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303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12554</v>
      </c>
      <c r="J50" s="1077">
        <f>+IF(OR($P$2=98,$P$2=42,$P$2=96,$P$2=97),$Q50,0)</f>
        <v>15203</v>
      </c>
      <c r="K50" s="1070"/>
      <c r="L50" s="1077">
        <f>+IF($P$2=33,$Q50,0)</f>
        <v>0</v>
      </c>
      <c r="M50" s="1070"/>
      <c r="N50" s="1107">
        <f>+ROUND(+G50+J50+L50,0)</f>
        <v>15203</v>
      </c>
      <c r="O50" s="1072"/>
      <c r="P50" s="1076">
        <f>+ROUND(OTCHET!E204-SUM(OTCHET!E216:E218)+OTCHET!E271+IF(+OR(OTCHET!$F$12=5500,OTCHET!$F$12=5600),0,+OTCHET!E297),0)</f>
        <v>12554</v>
      </c>
      <c r="Q50" s="1077">
        <f>+ROUND(OTCHET!L204-SUM(OTCHET!L216:L218)+OTCHET!L271+IF(+OR(OTCHET!$F$12=5500,OTCHET!$F$12=5600),0,+OTCHET!L297),0)</f>
        <v>15203</v>
      </c>
      <c r="R50" s="1021"/>
      <c r="S50" s="1652" t="s">
        <v>304</v>
      </c>
      <c r="T50" s="1653"/>
      <c r="U50" s="1654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305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235</v>
      </c>
      <c r="J51" s="1095">
        <f>+IF(OR($P$2=98,$P$2=42,$P$2=96,$P$2=97),$Q51,0)</f>
        <v>235</v>
      </c>
      <c r="K51" s="1070"/>
      <c r="L51" s="1095">
        <f>+IF($P$2=33,$Q51,0)</f>
        <v>0</v>
      </c>
      <c r="M51" s="1070"/>
      <c r="N51" s="1096">
        <f>+ROUND(+G51+J51+L51,0)</f>
        <v>235</v>
      </c>
      <c r="O51" s="1072"/>
      <c r="P51" s="1094">
        <f>+ROUND(+SUM(OTCHET!E216:E218),0)</f>
        <v>235</v>
      </c>
      <c r="Q51" s="1095">
        <f>+ROUND(+SUM(OTCHET!L216:L218),0)</f>
        <v>235</v>
      </c>
      <c r="R51" s="1021"/>
      <c r="S51" s="1635" t="s">
        <v>306</v>
      </c>
      <c r="T51" s="1636"/>
      <c r="U51" s="1637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307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97</v>
      </c>
      <c r="J52" s="1095">
        <f>+IF(OR($P$2=98,$P$2=42,$P$2=96,$P$2=97),$Q52,0)</f>
        <v>97</v>
      </c>
      <c r="K52" s="1070"/>
      <c r="L52" s="1095">
        <f>+IF($P$2=33,$Q52,0)</f>
        <v>0</v>
      </c>
      <c r="M52" s="1070"/>
      <c r="N52" s="1096">
        <f>+ROUND(+G52+J52+L52,0)</f>
        <v>97</v>
      </c>
      <c r="O52" s="1072"/>
      <c r="P52" s="1094">
        <f>+ROUND(OTCHET!E222,0)</f>
        <v>97</v>
      </c>
      <c r="Q52" s="1095">
        <f>+ROUND(OTCHET!L222,0)</f>
        <v>97</v>
      </c>
      <c r="R52" s="1021"/>
      <c r="S52" s="1635" t="s">
        <v>308</v>
      </c>
      <c r="T52" s="1636"/>
      <c r="U52" s="1637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309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64981</v>
      </c>
      <c r="J53" s="1095">
        <f>+IF(OR($P$2=98,$P$2=42,$P$2=96,$P$2=97),$Q53,0)</f>
        <v>80829</v>
      </c>
      <c r="K53" s="1070"/>
      <c r="L53" s="1095">
        <f>+IF($P$2=33,$Q53,0)</f>
        <v>0</v>
      </c>
      <c r="M53" s="1070"/>
      <c r="N53" s="1096">
        <f>+ROUND(+G53+J53+L53,0)</f>
        <v>80829</v>
      </c>
      <c r="O53" s="1072"/>
      <c r="P53" s="1094">
        <f>+ROUND(OTCHET!E186+OTCHET!E189,0)</f>
        <v>64981</v>
      </c>
      <c r="Q53" s="1095">
        <f>+ROUND(OTCHET!L186+OTCHET!L189,0)</f>
        <v>80829</v>
      </c>
      <c r="R53" s="1021"/>
      <c r="S53" s="1635" t="s">
        <v>310</v>
      </c>
      <c r="T53" s="1636"/>
      <c r="U53" s="1637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311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12603</v>
      </c>
      <c r="J54" s="1095">
        <f>+IF(OR($P$2=98,$P$2=42,$P$2=96,$P$2=97),$Q54,0)</f>
        <v>15500</v>
      </c>
      <c r="K54" s="1070"/>
      <c r="L54" s="1095">
        <f>+IF($P$2=33,$Q54,0)</f>
        <v>0</v>
      </c>
      <c r="M54" s="1070"/>
      <c r="N54" s="1096">
        <f>+ROUND(+G54+J54+L54,0)</f>
        <v>15500</v>
      </c>
      <c r="O54" s="1072"/>
      <c r="P54" s="1094">
        <f>+ROUND(OTCHET!E195+OTCHET!E203,0)</f>
        <v>12603</v>
      </c>
      <c r="Q54" s="1095">
        <f>+ROUND(OTCHET!L195+OTCHET!L203,0)</f>
        <v>15500</v>
      </c>
      <c r="R54" s="1021"/>
      <c r="S54" s="1661" t="s">
        <v>312</v>
      </c>
      <c r="T54" s="1662"/>
      <c r="U54" s="1663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313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90470</v>
      </c>
      <c r="J55" s="1101">
        <f>+ROUND(+SUM(J50:J54),0)</f>
        <v>111864</v>
      </c>
      <c r="K55" s="1070"/>
      <c r="L55" s="1101">
        <f>+ROUND(+SUM(L50:L54),0)</f>
        <v>0</v>
      </c>
      <c r="M55" s="1070"/>
      <c r="N55" s="1102">
        <f>+ROUND(+SUM(N50:N54),0)</f>
        <v>111864</v>
      </c>
      <c r="O55" s="1072"/>
      <c r="P55" s="1100">
        <f>+ROUND(+SUM(P50:P54),0)</f>
        <v>90470</v>
      </c>
      <c r="Q55" s="1101">
        <f>+ROUND(+SUM(Q50:Q54),0)</f>
        <v>111864</v>
      </c>
      <c r="R55" s="1021"/>
      <c r="S55" s="1655" t="s">
        <v>314</v>
      </c>
      <c r="T55" s="1656"/>
      <c r="U55" s="1657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315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315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316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52" t="s">
        <v>317</v>
      </c>
      <c r="T57" s="1653"/>
      <c r="U57" s="1654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318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5" t="s">
        <v>319</v>
      </c>
      <c r="T58" s="1636"/>
      <c r="U58" s="1637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320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5" t="s">
        <v>321</v>
      </c>
      <c r="T59" s="1636"/>
      <c r="U59" s="1637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322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61" t="s">
        <v>323</v>
      </c>
      <c r="T60" s="1662"/>
      <c r="U60" s="1663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324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325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326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5" t="s">
        <v>327</v>
      </c>
      <c r="T62" s="1656"/>
      <c r="U62" s="1657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328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328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329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52" t="s">
        <v>330</v>
      </c>
      <c r="T64" s="1653"/>
      <c r="U64" s="1654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331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5" t="s">
        <v>332</v>
      </c>
      <c r="T65" s="1636"/>
      <c r="U65" s="1637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333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5" t="s">
        <v>334</v>
      </c>
      <c r="T66" s="1656"/>
      <c r="U66" s="1657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335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335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336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52" t="s">
        <v>337</v>
      </c>
      <c r="T68" s="1653"/>
      <c r="U68" s="1654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338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5" t="s">
        <v>339</v>
      </c>
      <c r="T69" s="1636"/>
      <c r="U69" s="1637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340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5" t="s">
        <v>341</v>
      </c>
      <c r="T70" s="1656"/>
      <c r="U70" s="1657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342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342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343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52" t="s">
        <v>344</v>
      </c>
      <c r="T72" s="1653"/>
      <c r="U72" s="1654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345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5" t="s">
        <v>346</v>
      </c>
      <c r="T73" s="1636"/>
      <c r="U73" s="1637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347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5" t="s">
        <v>348</v>
      </c>
      <c r="T74" s="1656"/>
      <c r="U74" s="1657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349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90470</v>
      </c>
      <c r="J76" s="1175">
        <f>+ROUND(J55+J62+J66+J70+J74,0)</f>
        <v>111864</v>
      </c>
      <c r="K76" s="1070"/>
      <c r="L76" s="1175">
        <f>+ROUND(L55+L62+L66+L70+L74,0)</f>
        <v>0</v>
      </c>
      <c r="M76" s="1070"/>
      <c r="N76" s="1176">
        <f>+ROUND(N55+N62+N66+N70+N74,0)</f>
        <v>111864</v>
      </c>
      <c r="O76" s="1072"/>
      <c r="P76" s="1174">
        <f>+ROUND(P55+P62+P66+P70+P74,0)</f>
        <v>90470</v>
      </c>
      <c r="Q76" s="1175">
        <f>+ROUND(Q55+Q62+Q66+Q70+Q74,0)</f>
        <v>111864</v>
      </c>
      <c r="R76" s="1021"/>
      <c r="S76" s="1676" t="s">
        <v>350</v>
      </c>
      <c r="T76" s="1677"/>
      <c r="U76" s="1678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351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351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352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56557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56557</v>
      </c>
      <c r="Q78" s="1083">
        <f>+ROUND(OTCHET!L415,0)</f>
        <v>0</v>
      </c>
      <c r="R78" s="1021"/>
      <c r="S78" s="1652" t="s">
        <v>353</v>
      </c>
      <c r="T78" s="1653"/>
      <c r="U78" s="1654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354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80330</v>
      </c>
      <c r="K79" s="1070"/>
      <c r="L79" s="1095">
        <f>+IF($P$2=33,$Q79,0)</f>
        <v>0</v>
      </c>
      <c r="M79" s="1070"/>
      <c r="N79" s="1096">
        <f>+ROUND(+G79+J79+L79,0)</f>
        <v>80330</v>
      </c>
      <c r="O79" s="1072"/>
      <c r="P79" s="1094">
        <f>+ROUND(OTCHET!E425,0)</f>
        <v>0</v>
      </c>
      <c r="Q79" s="1095">
        <f>+ROUND(OTCHET!L425,0)</f>
        <v>80330</v>
      </c>
      <c r="R79" s="1021"/>
      <c r="S79" s="1635" t="s">
        <v>355</v>
      </c>
      <c r="T79" s="1636"/>
      <c r="U79" s="1637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356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56557</v>
      </c>
      <c r="J80" s="1210">
        <f>+ROUND(J78+J79,0)</f>
        <v>80330</v>
      </c>
      <c r="K80" s="1070"/>
      <c r="L80" s="1210">
        <f>+ROUND(L78+L79,0)</f>
        <v>0</v>
      </c>
      <c r="M80" s="1070"/>
      <c r="N80" s="1211">
        <f>+ROUND(N78+N79,0)</f>
        <v>80330</v>
      </c>
      <c r="O80" s="1072"/>
      <c r="P80" s="1209">
        <f>+ROUND(P78+P79,0)</f>
        <v>56557</v>
      </c>
      <c r="Q80" s="1210">
        <f>+ROUND(Q78+Q79,0)</f>
        <v>80330</v>
      </c>
      <c r="R80" s="1021"/>
      <c r="S80" s="1679" t="s">
        <v>357</v>
      </c>
      <c r="T80" s="1680"/>
      <c r="U80" s="1681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3">
        <f>+IF(+SUM(F81:N81)=0,0,"Контрола: дефицит/излишък = финансиране с обратен знак (Г. + Д. = 0)")</f>
        <v>0</v>
      </c>
      <c r="C81" s="1674"/>
      <c r="D81" s="1675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358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-33913</v>
      </c>
      <c r="J82" s="1223">
        <f>+ROUND(J47,0)-ROUND(J76,0)+ROUND(J80,0)</f>
        <v>-31534</v>
      </c>
      <c r="K82" s="1070"/>
      <c r="L82" s="1223">
        <f>+ROUND(L47,0)-ROUND(L76,0)+ROUND(L80,0)</f>
        <v>0</v>
      </c>
      <c r="M82" s="1070"/>
      <c r="N82" s="1224">
        <f>+ROUND(N47,0)-ROUND(N76,0)+ROUND(N80,0)</f>
        <v>-31534</v>
      </c>
      <c r="O82" s="1225"/>
      <c r="P82" s="1222">
        <f>+ROUND(P47,0)-ROUND(P76,0)+ROUND(P80,0)</f>
        <v>-33913</v>
      </c>
      <c r="Q82" s="1223">
        <f>+ROUND(Q47,0)-ROUND(Q76,0)+ROUND(Q80,0)</f>
        <v>-31534</v>
      </c>
      <c r="R82" s="1021"/>
      <c r="S82" s="1219" t="s">
        <v>358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359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33913</v>
      </c>
      <c r="J83" s="1231">
        <f>+ROUND(J100,0)+ROUND(J119,0)+ROUND(J125,0)-ROUND(J130,0)</f>
        <v>31534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31534</v>
      </c>
      <c r="O83" s="1225"/>
      <c r="P83" s="1230">
        <f>+ROUND(P100,0)+ROUND(P119,0)+ROUND(P125,0)-ROUND(P130,0)</f>
        <v>33913</v>
      </c>
      <c r="Q83" s="1231">
        <f>+ROUND(Q100,0)+ROUND(Q119,0)+ROUND(Q125,0)-ROUND(Q130,0)</f>
        <v>31534</v>
      </c>
      <c r="R83" s="1021"/>
      <c r="S83" s="1226" t="s">
        <v>359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360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360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361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361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362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52" t="s">
        <v>363</v>
      </c>
      <c r="T86" s="1653"/>
      <c r="U86" s="1654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364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5" t="s">
        <v>365</v>
      </c>
      <c r="T87" s="1636"/>
      <c r="U87" s="1637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366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5" t="s">
        <v>367</v>
      </c>
      <c r="T88" s="1656"/>
      <c r="U88" s="1657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368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368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369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52" t="s">
        <v>370</v>
      </c>
      <c r="T90" s="1653"/>
      <c r="U90" s="1654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371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5" t="s">
        <v>372</v>
      </c>
      <c r="T91" s="1636"/>
      <c r="U91" s="1637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373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5" t="s">
        <v>374</v>
      </c>
      <c r="T92" s="1636"/>
      <c r="U92" s="1637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375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1" t="s">
        <v>376</v>
      </c>
      <c r="T93" s="1662"/>
      <c r="U93" s="1663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377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5" t="s">
        <v>378</v>
      </c>
      <c r="T94" s="1656"/>
      <c r="U94" s="1657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379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379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380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52" t="s">
        <v>381</v>
      </c>
      <c r="T96" s="1653"/>
      <c r="U96" s="1654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382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5" t="s">
        <v>383</v>
      </c>
      <c r="T97" s="1636"/>
      <c r="U97" s="1637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384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5" t="s">
        <v>385</v>
      </c>
      <c r="T98" s="1656"/>
      <c r="U98" s="1657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386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70" t="s">
        <v>387</v>
      </c>
      <c r="T100" s="1671"/>
      <c r="U100" s="1672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388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388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389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389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390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52" t="s">
        <v>391</v>
      </c>
      <c r="T103" s="1653"/>
      <c r="U103" s="1654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392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5" t="s">
        <v>393</v>
      </c>
      <c r="T104" s="1636"/>
      <c r="U104" s="1637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394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5" t="s">
        <v>395</v>
      </c>
      <c r="T105" s="1656"/>
      <c r="U105" s="1657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396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396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397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82" t="s">
        <v>398</v>
      </c>
      <c r="T107" s="1683"/>
      <c r="U107" s="1684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399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85" t="s">
        <v>400</v>
      </c>
      <c r="T108" s="1686"/>
      <c r="U108" s="1687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401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5" t="s">
        <v>402</v>
      </c>
      <c r="T109" s="1656"/>
      <c r="U109" s="1657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403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403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404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52" t="s">
        <v>405</v>
      </c>
      <c r="T111" s="1653"/>
      <c r="U111" s="1654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406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5" t="s">
        <v>407</v>
      </c>
      <c r="T112" s="1636"/>
      <c r="U112" s="1637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408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5" t="s">
        <v>409</v>
      </c>
      <c r="T113" s="1656"/>
      <c r="U113" s="1657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410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410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411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52" t="s">
        <v>412</v>
      </c>
      <c r="T115" s="1653"/>
      <c r="U115" s="1654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413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5" t="s">
        <v>414</v>
      </c>
      <c r="T116" s="1636"/>
      <c r="U116" s="1637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415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5" t="s">
        <v>416</v>
      </c>
      <c r="T117" s="1656"/>
      <c r="U117" s="1657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417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76" t="s">
        <v>418</v>
      </c>
      <c r="T119" s="1677"/>
      <c r="U119" s="1678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419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419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420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52" t="s">
        <v>421</v>
      </c>
      <c r="T121" s="1653"/>
      <c r="U121" s="1654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422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32976</v>
      </c>
      <c r="J122" s="1095">
        <f>+IF(OR($P$2=98,$P$2=42,$P$2=96,$P$2=97),$Q122,0)</f>
        <v>30698</v>
      </c>
      <c r="K122" s="1070"/>
      <c r="L122" s="1095">
        <f>+IF($P$2=33,$Q122,0)</f>
        <v>0</v>
      </c>
      <c r="M122" s="1070"/>
      <c r="N122" s="1096">
        <f>+ROUND(+G122+J122+L122,0)</f>
        <v>30698</v>
      </c>
      <c r="O122" s="1072"/>
      <c r="P122" s="1094">
        <f>+ROUND(OTCHET!E520,0)</f>
        <v>32976</v>
      </c>
      <c r="Q122" s="1095">
        <f>+ROUND(OTCHET!L520,0)</f>
        <v>30698</v>
      </c>
      <c r="R122" s="1021"/>
      <c r="S122" s="1338" t="s">
        <v>423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424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5" t="s">
        <v>425</v>
      </c>
      <c r="T123" s="1636"/>
      <c r="U123" s="1637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426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91" t="s">
        <v>427</v>
      </c>
      <c r="T124" s="1692"/>
      <c r="U124" s="1693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428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32976</v>
      </c>
      <c r="J125" s="1210">
        <f>+ROUND(+SUM(J121:J124),0)</f>
        <v>30698</v>
      </c>
      <c r="K125" s="1070"/>
      <c r="L125" s="1210">
        <f>+ROUND(+SUM(L121:L124),0)</f>
        <v>0</v>
      </c>
      <c r="M125" s="1070"/>
      <c r="N125" s="1211">
        <f>+ROUND(+SUM(N121:N124),0)</f>
        <v>30698</v>
      </c>
      <c r="O125" s="1072"/>
      <c r="P125" s="1209">
        <f>+ROUND(+SUM(P121:P124),0)</f>
        <v>32976</v>
      </c>
      <c r="Q125" s="1210">
        <f>+ROUND(+SUM(Q121:Q124),0)</f>
        <v>30698</v>
      </c>
      <c r="R125" s="1021"/>
      <c r="S125" s="1679" t="s">
        <v>429</v>
      </c>
      <c r="T125" s="1680"/>
      <c r="U125" s="1681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430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430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431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937</v>
      </c>
      <c r="J127" s="1083">
        <f>+IF(OR($P$2=98,$P$2=42,$P$2=96,$P$2=97),$Q127,0)</f>
        <v>937</v>
      </c>
      <c r="K127" s="1070"/>
      <c r="L127" s="1083">
        <f>+IF($P$2=33,$Q127,0)</f>
        <v>0</v>
      </c>
      <c r="M127" s="1070"/>
      <c r="N127" s="1084">
        <f>+ROUND(+G127+J127+L127,0)</f>
        <v>937</v>
      </c>
      <c r="O127" s="1072"/>
      <c r="P127" s="1082">
        <f>+ROUND(+SUM(OTCHET!E563:E568)+SUM(OTCHET!E577:E578)+IF(AND(OTCHET!$F$12=9900,+OTCHET!$E$15=0),0,SUM(OTCHET!E583:E584)),0)</f>
        <v>937</v>
      </c>
      <c r="Q127" s="1083">
        <f>+ROUND(+SUM(OTCHET!L563:L568)+SUM(OTCHET!L577:L578)+IF(AND(OTCHET!$F$12=9900,+OTCHET!$E$15=0),0,SUM(OTCHET!L583:L584)),0)</f>
        <v>937</v>
      </c>
      <c r="R127" s="1021"/>
      <c r="S127" s="1652" t="s">
        <v>432</v>
      </c>
      <c r="T127" s="1653"/>
      <c r="U127" s="1654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433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5" t="s">
        <v>434</v>
      </c>
      <c r="T128" s="1636"/>
      <c r="U128" s="1637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435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101</v>
      </c>
      <c r="K129" s="1070"/>
      <c r="L129" s="1095">
        <f>+IF($P$2=33,$Q129,0)</f>
        <v>0</v>
      </c>
      <c r="M129" s="1070"/>
      <c r="N129" s="1096">
        <f>+ROUND(+G129+J129+L129,0)</f>
        <v>101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101</v>
      </c>
      <c r="R129" s="1021"/>
      <c r="S129" s="1688" t="s">
        <v>436</v>
      </c>
      <c r="T129" s="1689"/>
      <c r="U129" s="1690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437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-937</v>
      </c>
      <c r="J130" s="1262">
        <f>+ROUND(+J129-J127-J128,0)</f>
        <v>-836</v>
      </c>
      <c r="K130" s="1070"/>
      <c r="L130" s="1262">
        <f>+ROUND(+L129-L127-L128,0)</f>
        <v>0</v>
      </c>
      <c r="M130" s="1070"/>
      <c r="N130" s="1263">
        <f>+ROUND(+N129-N127-N128,0)</f>
        <v>-836</v>
      </c>
      <c r="O130" s="1072"/>
      <c r="P130" s="1261">
        <f>+ROUND(+P129-P127-P128,0)</f>
        <v>-937</v>
      </c>
      <c r="Q130" s="1262">
        <f>+ROUND(+Q129-Q127-Q128,0)</f>
        <v>-836</v>
      </c>
      <c r="R130" s="1021"/>
      <c r="S130" s="1694" t="s">
        <v>438</v>
      </c>
      <c r="T130" s="1695"/>
      <c r="U130" s="1696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97">
        <f>+IF(+SUM(F131:N131)=0,0,"Контрола: дефицит/излишък = финансиране с обратен знак (Г. + Д. = 0)")</f>
        <v>0</v>
      </c>
      <c r="C131" s="1697"/>
      <c r="D131" s="1697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439</v>
      </c>
      <c r="C132" s="1270" t="str">
        <f>+OTCHET!B601</f>
        <v>09.05.2017 г.</v>
      </c>
      <c r="D132" s="1215" t="s">
        <v>440</v>
      </c>
      <c r="E132" s="994"/>
      <c r="F132" s="1698"/>
      <c r="G132" s="1698"/>
      <c r="H132" s="994"/>
      <c r="I132" s="1271" t="s">
        <v>441</v>
      </c>
      <c r="J132" s="1272"/>
      <c r="K132" s="994"/>
      <c r="L132" s="1698"/>
      <c r="M132" s="1698"/>
      <c r="N132" s="1698"/>
      <c r="O132" s="1266"/>
      <c r="P132" s="1699"/>
      <c r="Q132" s="1699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442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443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444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445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47:U47"/>
    <mergeCell ref="S50:U50"/>
    <mergeCell ref="S66:U66"/>
    <mergeCell ref="S68:U68"/>
    <mergeCell ref="S53:U53"/>
    <mergeCell ref="S54:U54"/>
    <mergeCell ref="S55:U55"/>
    <mergeCell ref="S57:U57"/>
    <mergeCell ref="S58:U58"/>
    <mergeCell ref="S59:U59"/>
    <mergeCell ref="S51:U51"/>
    <mergeCell ref="S52:U52"/>
    <mergeCell ref="S36:U36"/>
    <mergeCell ref="S37:U37"/>
    <mergeCell ref="S39:U39"/>
    <mergeCell ref="S41:U41"/>
    <mergeCell ref="S42:U42"/>
    <mergeCell ref="S43:U43"/>
    <mergeCell ref="S44:U44"/>
    <mergeCell ref="S45:U45"/>
    <mergeCell ref="S24:U24"/>
    <mergeCell ref="S25:U25"/>
    <mergeCell ref="S26:U26"/>
    <mergeCell ref="S27:U27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</mergeCells>
  <conditionalFormatting sqref="B131">
    <cfRule type="cellIs" priority="46" dxfId="66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02" operator="equal" stopIfTrue="1">
      <formula>0</formula>
    </cfRule>
    <cfRule type="cellIs" priority="8" dxfId="79" operator="equal" stopIfTrue="1">
      <formula>0</formula>
    </cfRule>
    <cfRule type="cellIs" priority="45" dxfId="119" operator="equal">
      <formula>0</formula>
    </cfRule>
  </conditionalFormatting>
  <conditionalFormatting sqref="I2">
    <cfRule type="cellIs" priority="44" dxfId="119" operator="equal">
      <formula>0</formula>
    </cfRule>
  </conditionalFormatting>
  <conditionalFormatting sqref="F135:G136">
    <cfRule type="cellIs" priority="42" dxfId="82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82" operator="equal" stopIfTrue="1">
      <formula>"НЕРАВНЕНИЕ!"</formula>
    </cfRule>
  </conditionalFormatting>
  <conditionalFormatting sqref="L135:M136">
    <cfRule type="cellIs" priority="40" dxfId="82" operator="equal" stopIfTrue="1">
      <formula>"НЕРАВНЕНИЕ!"</formula>
    </cfRule>
  </conditionalFormatting>
  <conditionalFormatting sqref="F138:G139">
    <cfRule type="cellIs" priority="38" dxfId="82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82" operator="equal" stopIfTrue="1">
      <formula>"НЕРАВНЕНИЕ !"</formula>
    </cfRule>
  </conditionalFormatting>
  <conditionalFormatting sqref="L138:M139">
    <cfRule type="cellIs" priority="36" dxfId="82" operator="equal" stopIfTrue="1">
      <formula>"НЕРАВНЕНИЕ !"</formula>
    </cfRule>
  </conditionalFormatting>
  <conditionalFormatting sqref="I138:J139 L138:L139 N138:N139 F138:G139">
    <cfRule type="cellIs" priority="35" dxfId="82" operator="notEqual">
      <formula>0</formula>
    </cfRule>
  </conditionalFormatting>
  <conditionalFormatting sqref="B81">
    <cfRule type="cellIs" priority="25" dxfId="102" operator="equal">
      <formula>0</formula>
    </cfRule>
    <cfRule type="cellIs" priority="26" dxfId="66" operator="notEqual" stopIfTrue="1">
      <formula>0</formula>
    </cfRule>
  </conditionalFormatting>
  <conditionalFormatting sqref="P135:Q136">
    <cfRule type="cellIs" priority="22" dxfId="82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82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82" operator="notEqual">
      <formula>0</formula>
    </cfRule>
  </conditionalFormatting>
  <conditionalFormatting sqref="P2">
    <cfRule type="cellIs" priority="14" dxfId="10" operator="equal" stopIfTrue="1">
      <formula>98</formula>
    </cfRule>
    <cfRule type="cellIs" priority="15" dxfId="9" operator="equal" stopIfTrue="1">
      <formula>96</formula>
    </cfRule>
    <cfRule type="cellIs" priority="16" dxfId="5" operator="equal" stopIfTrue="1">
      <formula>42</formula>
    </cfRule>
    <cfRule type="cellIs" priority="17" dxfId="6" operator="equal" stopIfTrue="1">
      <formula>97</formula>
    </cfRule>
    <cfRule type="cellIs" priority="18" dxfId="7" operator="equal" stopIfTrue="1">
      <formula>33</formula>
    </cfRule>
  </conditionalFormatting>
  <conditionalFormatting sqref="Q2">
    <cfRule type="cellIs" priority="9" dxfId="7" operator="equal" stopIfTrue="1">
      <formula>"Чужди средства"</formula>
    </cfRule>
    <cfRule type="cellIs" priority="10" dxfId="6" operator="equal" stopIfTrue="1">
      <formula>"СЕС - ДМП"</formula>
    </cfRule>
    <cfRule type="cellIs" priority="11" dxfId="5" operator="equal" stopIfTrue="1">
      <formula>"СЕС - РА"</formula>
    </cfRule>
    <cfRule type="cellIs" priority="12" dxfId="9" operator="equal" stopIfTrue="1">
      <formula>"СЕС - ДЕС"</formula>
    </cfRule>
    <cfRule type="cellIs" priority="13" dxfId="10" operator="equal" stopIfTrue="1">
      <formula>"СЕС - КСФ"</formula>
    </cfRule>
  </conditionalFormatting>
  <conditionalFormatting sqref="F131:G131">
    <cfRule type="cellIs" priority="47" dxfId="126" operator="notEqual" stopIfTrue="1">
      <formula>0</formula>
    </cfRule>
  </conditionalFormatting>
  <conditionalFormatting sqref="I131:J131">
    <cfRule type="cellIs" priority="33" dxfId="126" operator="notEqual" stopIfTrue="1">
      <formula>0</formula>
    </cfRule>
  </conditionalFormatting>
  <conditionalFormatting sqref="L81">
    <cfRule type="cellIs" priority="28" dxfId="126" operator="notEqual" stopIfTrue="1">
      <formula>0</formula>
    </cfRule>
  </conditionalFormatting>
  <conditionalFormatting sqref="N81">
    <cfRule type="cellIs" priority="27" dxfId="126" operator="notEqual" stopIfTrue="1">
      <formula>0</formula>
    </cfRule>
  </conditionalFormatting>
  <conditionalFormatting sqref="L131">
    <cfRule type="cellIs" priority="32" dxfId="126" operator="notEqual" stopIfTrue="1">
      <formula>0</formula>
    </cfRule>
  </conditionalFormatting>
  <conditionalFormatting sqref="N131">
    <cfRule type="cellIs" priority="31" dxfId="126" operator="notEqual" stopIfTrue="1">
      <formula>0</formula>
    </cfRule>
  </conditionalFormatting>
  <conditionalFormatting sqref="F81:H81">
    <cfRule type="cellIs" priority="30" dxfId="126" operator="notEqual" stopIfTrue="1">
      <formula>0</formula>
    </cfRule>
  </conditionalFormatting>
  <conditionalFormatting sqref="I81:J81">
    <cfRule type="cellIs" priority="29" dxfId="126" operator="notEqual" stopIfTrue="1">
      <formula>0</formula>
    </cfRule>
  </conditionalFormatting>
  <conditionalFormatting sqref="P131:Q131">
    <cfRule type="cellIs" priority="24" dxfId="126" operator="notEqual" stopIfTrue="1">
      <formula>0</formula>
    </cfRule>
  </conditionalFormatting>
  <conditionalFormatting sqref="P81:Q81">
    <cfRule type="cellIs" priority="5" dxfId="126" operator="notEqual" stopIfTrue="1">
      <formula>0</formula>
    </cfRule>
  </conditionalFormatting>
  <conditionalFormatting sqref="T2:U2">
    <cfRule type="cellIs" priority="1" dxfId="127" operator="between" stopIfTrue="1">
      <formula>1000000000000</formula>
      <formula>9999999999999990</formula>
    </cfRule>
    <cfRule type="cellIs" priority="2" dxfId="128" operator="between" stopIfTrue="1">
      <formula>10000000000</formula>
      <formula>999999999999</formula>
    </cfRule>
    <cfRule type="cellIs" priority="3" dxfId="129" operator="between" stopIfTrue="1">
      <formula>1000000</formula>
      <formula>99999999</formula>
    </cfRule>
    <cfRule type="cellIs" priority="4" dxfId="13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80">
      <selection activeCell="B22" sqref="B22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2002</v>
      </c>
      <c r="F11" s="707">
        <f>OTCHET!F9</f>
        <v>42855</v>
      </c>
      <c r="G11" s="708" t="s">
        <v>2003</v>
      </c>
      <c r="H11" s="709">
        <f>OTCHET!H9</f>
        <v>57250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2004</v>
      </c>
      <c r="C12" s="712"/>
      <c r="D12" s="704"/>
      <c r="E12" s="689"/>
      <c r="F12" s="713"/>
      <c r="G12" s="689"/>
      <c r="H12" s="236"/>
      <c r="I12" s="1701" t="s">
        <v>2001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2005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2006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704</v>
      </c>
      <c r="D17" s="728"/>
      <c r="E17" s="1703" t="s">
        <v>1665</v>
      </c>
      <c r="F17" s="1705" t="s">
        <v>1666</v>
      </c>
      <c r="G17" s="729" t="s">
        <v>491</v>
      </c>
      <c r="H17" s="730"/>
      <c r="I17" s="731"/>
      <c r="J17" s="732"/>
      <c r="K17" s="733" t="s">
        <v>2007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2008</v>
      </c>
      <c r="C18" s="736"/>
      <c r="D18" s="736"/>
      <c r="E18" s="1704"/>
      <c r="F18" s="1706"/>
      <c r="G18" s="737" t="s">
        <v>1832</v>
      </c>
      <c r="H18" s="738" t="s">
        <v>1833</v>
      </c>
      <c r="I18" s="738" t="s">
        <v>1831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2009</v>
      </c>
      <c r="C20" s="747"/>
      <c r="D20" s="747"/>
      <c r="E20" s="748" t="s">
        <v>817</v>
      </c>
      <c r="F20" s="748" t="s">
        <v>818</v>
      </c>
      <c r="G20" s="749" t="s">
        <v>1745</v>
      </c>
      <c r="H20" s="750" t="s">
        <v>1746</v>
      </c>
      <c r="I20" s="750" t="s">
        <v>1725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1891</v>
      </c>
      <c r="C22" s="761" t="s">
        <v>819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819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1890</v>
      </c>
      <c r="C23" s="769" t="s">
        <v>1009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1009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987</v>
      </c>
      <c r="C24" s="776" t="s">
        <v>983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983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2010</v>
      </c>
      <c r="C25" s="781" t="s">
        <v>1870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1870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679</v>
      </c>
      <c r="C26" s="786" t="s">
        <v>1871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1871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2011</v>
      </c>
      <c r="C27" s="792" t="s">
        <v>988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988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984</v>
      </c>
      <c r="C28" s="798" t="s">
        <v>989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989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680</v>
      </c>
      <c r="C29" s="804" t="s">
        <v>990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990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681</v>
      </c>
      <c r="C30" s="809" t="s">
        <v>991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991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970</v>
      </c>
      <c r="C31" s="814" t="s">
        <v>1872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1872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971</v>
      </c>
      <c r="C32" s="814" t="s">
        <v>68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68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707</v>
      </c>
      <c r="C33" s="820" t="s">
        <v>1021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1021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978</v>
      </c>
      <c r="C36" s="832" t="s">
        <v>1873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1873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959</v>
      </c>
      <c r="C37" s="838" t="s">
        <v>820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820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687</v>
      </c>
      <c r="C38" s="845" t="s">
        <v>1877</v>
      </c>
      <c r="D38" s="762"/>
      <c r="E38" s="763">
        <f>SUM(E39:E53)-E44-E46-E51-E52</f>
        <v>90470</v>
      </c>
      <c r="F38" s="763">
        <f>SUM(F39:F53)-F44-F46-F51-F52</f>
        <v>111864</v>
      </c>
      <c r="G38" s="764">
        <f>SUM(G39:G53)-G44-G46-G51-G52</f>
        <v>0</v>
      </c>
      <c r="H38" s="765">
        <f>SUM(H39:H53)-H44-H46-H51-H52</f>
        <v>111864</v>
      </c>
      <c r="I38" s="765">
        <f>SUM(I39:I53)-I44-I46-I51-I52</f>
        <v>0</v>
      </c>
      <c r="J38" s="773"/>
      <c r="K38" s="767" t="s">
        <v>1877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699</v>
      </c>
      <c r="C39" s="769" t="s">
        <v>1874</v>
      </c>
      <c r="D39" s="850"/>
      <c r="E39" s="770">
        <f>OTCHET!E186</f>
        <v>23103</v>
      </c>
      <c r="F39" s="770">
        <f aca="true" t="shared" si="1" ref="F39:F53">+G39+H39+I39</f>
        <v>24803</v>
      </c>
      <c r="G39" s="771">
        <f>OTCHET!I186</f>
        <v>0</v>
      </c>
      <c r="H39" s="772">
        <f>OTCHET!J186</f>
        <v>24803</v>
      </c>
      <c r="I39" s="1377">
        <f>OTCHET!K186</f>
        <v>0</v>
      </c>
      <c r="J39" s="851"/>
      <c r="K39" s="774" t="s">
        <v>1874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688</v>
      </c>
      <c r="C40" s="853" t="s">
        <v>1875</v>
      </c>
      <c r="D40" s="852"/>
      <c r="E40" s="815">
        <f>OTCHET!E189</f>
        <v>41878</v>
      </c>
      <c r="F40" s="815">
        <f t="shared" si="1"/>
        <v>56026</v>
      </c>
      <c r="G40" s="816">
        <f>OTCHET!I189</f>
        <v>0</v>
      </c>
      <c r="H40" s="817">
        <f>OTCHET!J189</f>
        <v>56026</v>
      </c>
      <c r="I40" s="1378">
        <f>OTCHET!K189</f>
        <v>0</v>
      </c>
      <c r="J40" s="851"/>
      <c r="K40" s="818" t="s">
        <v>1875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985</v>
      </c>
      <c r="C41" s="853" t="s">
        <v>708</v>
      </c>
      <c r="D41" s="852"/>
      <c r="E41" s="815">
        <f>+OTCHET!E195+OTCHET!E203</f>
        <v>12603</v>
      </c>
      <c r="F41" s="815">
        <f t="shared" si="1"/>
        <v>15500</v>
      </c>
      <c r="G41" s="816">
        <f>+OTCHET!I195+OTCHET!I203</f>
        <v>0</v>
      </c>
      <c r="H41" s="817">
        <f>+OTCHET!J195+OTCHET!J203</f>
        <v>15500</v>
      </c>
      <c r="I41" s="1378">
        <f>+OTCHET!K195+OTCHET!K203</f>
        <v>0</v>
      </c>
      <c r="J41" s="851"/>
      <c r="K41" s="818" t="s">
        <v>708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2012</v>
      </c>
      <c r="C42" s="853" t="s">
        <v>1757</v>
      </c>
      <c r="D42" s="852"/>
      <c r="E42" s="815">
        <f>+OTCHET!E204+OTCHET!E222+OTCHET!E271</f>
        <v>12886</v>
      </c>
      <c r="F42" s="815">
        <f t="shared" si="1"/>
        <v>15535</v>
      </c>
      <c r="G42" s="816">
        <f>+OTCHET!I204+OTCHET!I222+OTCHET!I271</f>
        <v>0</v>
      </c>
      <c r="H42" s="817">
        <f>+OTCHET!J204+OTCHET!J222+OTCHET!J271</f>
        <v>15535</v>
      </c>
      <c r="I42" s="1378">
        <f>+OTCHET!K204+OTCHET!K222+OTCHET!K271</f>
        <v>0</v>
      </c>
      <c r="J42" s="851"/>
      <c r="K42" s="818" t="s">
        <v>1757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689</v>
      </c>
      <c r="C43" s="776" t="s">
        <v>1876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1876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711</v>
      </c>
      <c r="C44" s="855" t="s">
        <v>992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992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690</v>
      </c>
      <c r="C45" s="861" t="s">
        <v>1758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1758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153</v>
      </c>
      <c r="C46" s="855" t="s">
        <v>159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159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154</v>
      </c>
      <c r="C47" s="853" t="s">
        <v>1010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1010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155</v>
      </c>
      <c r="C48" s="853" t="s">
        <v>1011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1011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156</v>
      </c>
      <c r="C49" s="853" t="s">
        <v>1012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1012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157</v>
      </c>
      <c r="C50" s="866" t="s">
        <v>64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64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710</v>
      </c>
      <c r="C51" s="791" t="s">
        <v>993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993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1019</v>
      </c>
      <c r="C52" s="872" t="s">
        <v>1020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1020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158</v>
      </c>
      <c r="C53" s="821" t="s">
        <v>709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709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821</v>
      </c>
      <c r="C54" s="884" t="s">
        <v>81</v>
      </c>
      <c r="D54" s="884"/>
      <c r="E54" s="885">
        <f>+E55+E56+E60</f>
        <v>56557</v>
      </c>
      <c r="F54" s="885">
        <f>+F55+F56+F60</f>
        <v>80330</v>
      </c>
      <c r="G54" s="886">
        <f>+G55+G56+G60</f>
        <v>0</v>
      </c>
      <c r="H54" s="887">
        <f>+H55+H56+H60</f>
        <v>80330</v>
      </c>
      <c r="I54" s="888">
        <f>+I55+I56+I60</f>
        <v>0</v>
      </c>
      <c r="J54" s="773"/>
      <c r="K54" s="889" t="s">
        <v>81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822</v>
      </c>
      <c r="C55" s="861" t="s">
        <v>67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67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691</v>
      </c>
      <c r="C56" s="853" t="s">
        <v>82</v>
      </c>
      <c r="D56" s="852"/>
      <c r="E56" s="894">
        <f>+OTCHET!E379+OTCHET!E387+OTCHET!E392+OTCHET!E395+OTCHET!E398+OTCHET!E401+OTCHET!E402+OTCHET!E405+OTCHET!E418+OTCHET!E419+OTCHET!E420+OTCHET!E421+OTCHET!E422</f>
        <v>56557</v>
      </c>
      <c r="F56" s="894">
        <f t="shared" si="2"/>
        <v>80330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80330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82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986</v>
      </c>
      <c r="C57" s="776" t="s">
        <v>994</v>
      </c>
      <c r="D57" s="854"/>
      <c r="E57" s="898">
        <f>+OTCHET!E418+OTCHET!E419+OTCHET!E420+OTCHET!E421+OTCHET!E422</f>
        <v>0</v>
      </c>
      <c r="F57" s="898">
        <f t="shared" si="2"/>
        <v>80330</v>
      </c>
      <c r="G57" s="899">
        <f>+OTCHET!I418+OTCHET!I419+OTCHET!I420+OTCHET!I421+OTCHET!I422</f>
        <v>0</v>
      </c>
      <c r="H57" s="900">
        <f>+OTCHET!J418+OTCHET!J419+OTCHET!J420+OTCHET!J421+OTCHET!J422</f>
        <v>80330</v>
      </c>
      <c r="I57" s="900">
        <f>+OTCHET!K418+OTCHET!K419+OTCHET!K420+OTCHET!K421+OTCHET!K422</f>
        <v>0</v>
      </c>
      <c r="J57" s="836"/>
      <c r="K57" s="901" t="s">
        <v>994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69</v>
      </c>
      <c r="C58" s="781" t="s">
        <v>983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983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1747</v>
      </c>
      <c r="C60" s="838" t="s">
        <v>1878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1878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80</v>
      </c>
      <c r="C61" s="911" t="s">
        <v>1017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1017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2013</v>
      </c>
      <c r="C62" s="918"/>
      <c r="D62" s="918"/>
      <c r="E62" s="919">
        <f>+E22-E38+E54-E61</f>
        <v>-33913</v>
      </c>
      <c r="F62" s="919">
        <f>+F22-F38+F54-F61</f>
        <v>-31534</v>
      </c>
      <c r="G62" s="920">
        <f>+G22-G38+G54-G61</f>
        <v>0</v>
      </c>
      <c r="H62" s="921">
        <f>+H22-H38+H54-H61</f>
        <v>-31534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1018</v>
      </c>
      <c r="C64" s="845" t="s">
        <v>692</v>
      </c>
      <c r="D64" s="845"/>
      <c r="E64" s="928">
        <f>SUM(+E66+E74+E75+E82+E83+E84+E87+E88+E89+E90+E91+E92+E93)</f>
        <v>33913</v>
      </c>
      <c r="F64" s="928">
        <f>SUM(+F66+F74+F75+F82+F83+F84+F87+F88+F89+F90+F91+F92+F93)</f>
        <v>31534</v>
      </c>
      <c r="G64" s="929">
        <f>SUM(+G66+G74+G75+G82+G83+G84+G87+G88+G89+G90+G91+G92+G93)</f>
        <v>0</v>
      </c>
      <c r="H64" s="930">
        <f>SUM(+H66+H74+H75+H82+H83+H84+H87+H88+H89+H90+H91+H92+H93)</f>
        <v>31534</v>
      </c>
      <c r="I64" s="930">
        <f>SUM(+I66+I74+I75+I82+I83+I84+I87+I88+I89+I90+I91+I92+I93)</f>
        <v>0</v>
      </c>
      <c r="J64" s="836"/>
      <c r="K64" s="931" t="s">
        <v>692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693</v>
      </c>
      <c r="C66" s="776" t="s">
        <v>712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712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694</v>
      </c>
      <c r="C67" s="832" t="s">
        <v>995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995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695</v>
      </c>
      <c r="C68" s="853" t="s">
        <v>996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996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696</v>
      </c>
      <c r="C69" s="853" t="s">
        <v>1879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1879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2014</v>
      </c>
      <c r="C70" s="853" t="s">
        <v>1880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1880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697</v>
      </c>
      <c r="C71" s="853" t="s">
        <v>997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997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1008</v>
      </c>
      <c r="C72" s="942" t="s">
        <v>998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998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700</v>
      </c>
      <c r="C73" s="943" t="s">
        <v>999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999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698</v>
      </c>
      <c r="C74" s="861" t="s">
        <v>1881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1881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701</v>
      </c>
      <c r="C75" s="776" t="s">
        <v>713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713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702</v>
      </c>
      <c r="C76" s="832" t="s">
        <v>1000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1000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703</v>
      </c>
      <c r="C77" s="853" t="s">
        <v>1001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1001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2015</v>
      </c>
      <c r="C78" s="853" t="s">
        <v>1002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1002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66</v>
      </c>
      <c r="C80" s="853" t="s">
        <v>1003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1003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65</v>
      </c>
      <c r="C81" s="838" t="s">
        <v>1004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1004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2016</v>
      </c>
      <c r="C82" s="861" t="s">
        <v>1882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1882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2017</v>
      </c>
      <c r="C83" s="853" t="s">
        <v>1883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1883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1889</v>
      </c>
      <c r="C84" s="776" t="s">
        <v>960</v>
      </c>
      <c r="D84" s="854"/>
      <c r="E84" s="898">
        <f>+E85+E86</f>
        <v>32976</v>
      </c>
      <c r="F84" s="898">
        <f>+F85+F86</f>
        <v>30698</v>
      </c>
      <c r="G84" s="899">
        <f>+G85+G86</f>
        <v>0</v>
      </c>
      <c r="H84" s="900">
        <f>+H85+H86</f>
        <v>30698</v>
      </c>
      <c r="I84" s="900">
        <f>+I85+I86</f>
        <v>0</v>
      </c>
      <c r="J84" s="836"/>
      <c r="K84" s="901" t="s">
        <v>960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1888</v>
      </c>
      <c r="C85" s="832" t="s">
        <v>961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961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705</v>
      </c>
      <c r="C86" s="838" t="s">
        <v>823</v>
      </c>
      <c r="D86" s="945"/>
      <c r="E86" s="839">
        <f>+OTCHET!E517+OTCHET!E520+OTCHET!E540</f>
        <v>32976</v>
      </c>
      <c r="F86" s="839">
        <f t="shared" si="5"/>
        <v>30698</v>
      </c>
      <c r="G86" s="840">
        <f>+OTCHET!I517+OTCHET!I520+OTCHET!I540</f>
        <v>0</v>
      </c>
      <c r="H86" s="841">
        <f>+OTCHET!J517+OTCHET!J520+OTCHET!J540</f>
        <v>30698</v>
      </c>
      <c r="I86" s="841">
        <f>+OTCHET!K517+OTCHET!K520+OTCHET!K540</f>
        <v>0</v>
      </c>
      <c r="J86" s="836"/>
      <c r="K86" s="842" t="s">
        <v>823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1748</v>
      </c>
      <c r="C87" s="861" t="s">
        <v>1884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1884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1887</v>
      </c>
      <c r="C88" s="853" t="s">
        <v>1005</v>
      </c>
      <c r="D88" s="852"/>
      <c r="E88" s="894">
        <f>+OTCHET!E563+OTCHET!E564+OTCHET!E565+OTCHET!E566+OTCHET!E567+OTCHET!E568</f>
        <v>937</v>
      </c>
      <c r="F88" s="894">
        <f t="shared" si="5"/>
        <v>937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937</v>
      </c>
      <c r="I88" s="896">
        <f>+OTCHET!K563+OTCHET!K564+OTCHET!K565+OTCHET!K566+OTCHET!K567+OTCHET!K568</f>
        <v>0</v>
      </c>
      <c r="J88" s="836"/>
      <c r="K88" s="897" t="s">
        <v>1005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1886</v>
      </c>
      <c r="C89" s="942" t="s">
        <v>1006</v>
      </c>
      <c r="D89" s="942"/>
      <c r="E89" s="815">
        <f>+OTCHET!E569+OTCHET!E570+OTCHET!E571+OTCHET!E572+OTCHET!E573+OTCHET!E574+OTCHET!E575</f>
        <v>0</v>
      </c>
      <c r="F89" s="815">
        <f t="shared" si="5"/>
        <v>-101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-101</v>
      </c>
      <c r="I89" s="817">
        <f>+OTCHET!K569+OTCHET!K570+OTCHET!K571+OTCHET!K572+OTCHET!K573+OTCHET!K574+OTCHET!K575</f>
        <v>0</v>
      </c>
      <c r="J89" s="836"/>
      <c r="K89" s="818" t="s">
        <v>1006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1885</v>
      </c>
      <c r="C90" s="853" t="s">
        <v>1007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1007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1013</v>
      </c>
      <c r="C91" s="853" t="s">
        <v>1014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1014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1015</v>
      </c>
      <c r="C92" s="942" t="s">
        <v>1016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1016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2018</v>
      </c>
      <c r="C93" s="776" t="s">
        <v>706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706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161</v>
      </c>
      <c r="C94" s="948" t="s">
        <v>160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160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1865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1866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1867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1868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1869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1867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1868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 t="str">
        <f>+OTCHET!H601</f>
        <v>kmetsungurlare@abv.bg</v>
      </c>
      <c r="C105" s="961"/>
      <c r="D105" s="961"/>
      <c r="E105" s="669"/>
      <c r="F105" s="703"/>
      <c r="G105" s="1342">
        <f>+OTCHET!E601</f>
        <v>55715085</v>
      </c>
      <c r="H105" s="1342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2019</v>
      </c>
      <c r="C106" s="967"/>
      <c r="D106" s="967"/>
      <c r="E106" s="968"/>
      <c r="F106" s="968"/>
      <c r="G106" s="1707" t="s">
        <v>2020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1908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Елена Ралчева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1906</v>
      </c>
      <c r="C111" s="961"/>
      <c r="D111" s="961"/>
      <c r="E111" s="972"/>
      <c r="F111" s="972"/>
      <c r="G111" s="689"/>
      <c r="H111" s="974" t="s">
        <v>1909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Елена Ралчева</v>
      </c>
      <c r="F112" s="1700"/>
      <c r="G112" s="977"/>
      <c r="H112" s="689"/>
      <c r="I112" s="1341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1" operator="equal" stopIfTrue="1">
      <formula>0</formula>
    </cfRule>
  </conditionalFormatting>
  <conditionalFormatting sqref="I112 E108">
    <cfRule type="cellIs" priority="17" dxfId="79" operator="equal" stopIfTrue="1">
      <formula>0</formula>
    </cfRule>
  </conditionalFormatting>
  <conditionalFormatting sqref="E112:F112">
    <cfRule type="cellIs" priority="16" dxfId="79" operator="equal" stopIfTrue="1">
      <formula>0</formula>
    </cfRule>
  </conditionalFormatting>
  <conditionalFormatting sqref="E15">
    <cfRule type="cellIs" priority="11" dxfId="10" operator="equal" stopIfTrue="1">
      <formula>98</formula>
    </cfRule>
    <cfRule type="cellIs" priority="12" dxfId="9" operator="equal" stopIfTrue="1">
      <formula>96</formula>
    </cfRule>
    <cfRule type="cellIs" priority="13" dxfId="5" operator="equal" stopIfTrue="1">
      <formula>42</formula>
    </cfRule>
    <cfRule type="cellIs" priority="14" dxfId="6" operator="equal" stopIfTrue="1">
      <formula>97</formula>
    </cfRule>
    <cfRule type="cellIs" priority="15" dxfId="7" operator="equal" stopIfTrue="1">
      <formula>33</formula>
    </cfRule>
  </conditionalFormatting>
  <conditionalFormatting sqref="F15">
    <cfRule type="cellIs" priority="6" dxfId="7" operator="equal" stopIfTrue="1">
      <formula>"Чужди средства"</formula>
    </cfRule>
    <cfRule type="cellIs" priority="7" dxfId="6" operator="equal" stopIfTrue="1">
      <formula>"СЕС - ДМП"</formula>
    </cfRule>
    <cfRule type="cellIs" priority="8" dxfId="5" operator="equal" stopIfTrue="1">
      <formula>"СЕС - РА"</formula>
    </cfRule>
    <cfRule type="cellIs" priority="9" dxfId="9" operator="equal" stopIfTrue="1">
      <formula>"СЕС - ДЕС"</formula>
    </cfRule>
    <cfRule type="cellIs" priority="10" dxfId="10" operator="equal" stopIfTrue="1">
      <formula>"СЕС - КСФ"</formula>
    </cfRule>
  </conditionalFormatting>
  <conditionalFormatting sqref="B103">
    <cfRule type="cellIs" priority="5" dxfId="66" operator="notEqual" stopIfTrue="1">
      <formula>0</formula>
    </cfRule>
  </conditionalFormatting>
  <conditionalFormatting sqref="E63:I63">
    <cfRule type="cellIs" priority="20" dxfId="126" operator="notEqual" stopIfTrue="1">
      <formula>0</formula>
    </cfRule>
  </conditionalFormatting>
  <conditionalFormatting sqref="E103:I103">
    <cfRule type="cellIs" priority="19" dxfId="126" operator="notEqual" stopIfTrue="1">
      <formula>0</formula>
    </cfRule>
  </conditionalFormatting>
  <conditionalFormatting sqref="I11">
    <cfRule type="cellIs" priority="1" dxfId="127" operator="between" stopIfTrue="1">
      <formula>1000000000000</formula>
      <formula>9999999999999990</formula>
    </cfRule>
    <cfRule type="cellIs" priority="2" dxfId="128" operator="between" stopIfTrue="1">
      <formula>10000000000</formula>
      <formula>999999999999</formula>
    </cfRule>
    <cfRule type="cellIs" priority="3" dxfId="129" operator="between" stopIfTrue="1">
      <formula>1000000</formula>
      <formula>99999999</formula>
    </cfRule>
    <cfRule type="cellIs" priority="4" dxfId="13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1"/>
  <sheetViews>
    <sheetView zoomScale="75" zoomScaleNormal="75" zoomScalePageLayoutView="0" workbookViewId="0" topLeftCell="C581">
      <selection activeCell="D595" sqref="D59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810</v>
      </c>
      <c r="B1" s="2" t="s">
        <v>811</v>
      </c>
      <c r="C1" s="2" t="s">
        <v>812</v>
      </c>
      <c r="D1" s="3" t="s">
        <v>813</v>
      </c>
      <c r="E1" s="2" t="s">
        <v>814</v>
      </c>
      <c r="F1" s="2" t="s">
        <v>815</v>
      </c>
      <c r="G1" s="2" t="s">
        <v>815</v>
      </c>
      <c r="H1" s="2" t="s">
        <v>815</v>
      </c>
      <c r="I1" s="2" t="s">
        <v>815</v>
      </c>
      <c r="J1" s="2" t="s">
        <v>815</v>
      </c>
      <c r="K1" s="2" t="s">
        <v>815</v>
      </c>
      <c r="L1" s="2" t="s">
        <v>815</v>
      </c>
      <c r="M1" s="4" t="s">
        <v>816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1905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70</v>
      </c>
      <c r="F5" s="103" t="s">
        <v>70</v>
      </c>
      <c r="G5" s="103" t="s">
        <v>70</v>
      </c>
      <c r="H5" s="103" t="s">
        <v>70</v>
      </c>
      <c r="I5" s="103" t="s">
        <v>70</v>
      </c>
      <c r="J5" s="103" t="s">
        <v>70</v>
      </c>
      <c r="K5" s="103" t="s">
        <v>70</v>
      </c>
      <c r="L5" s="103" t="s">
        <v>70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70</v>
      </c>
      <c r="G6" s="103" t="s">
        <v>70</v>
      </c>
      <c r="H6" s="103" t="s">
        <v>70</v>
      </c>
      <c r="I6" s="103" t="s">
        <v>70</v>
      </c>
      <c r="J6" s="103" t="s">
        <v>70</v>
      </c>
      <c r="K6" s="103" t="s">
        <v>70</v>
      </c>
      <c r="L6" s="103" t="s">
        <v>70</v>
      </c>
      <c r="M6" s="7">
        <v>1</v>
      </c>
      <c r="N6" s="108"/>
    </row>
    <row r="7" spans="2:14" ht="15.75" customHeight="1">
      <c r="B7" s="1752" t="str">
        <f>VLOOKUP(E15,SMETKA,2,FALSE)</f>
        <v>ОТЧЕТНИ ДАННИ ПО ЕБК ЗА СМЕТКИТЕ ЗА СРЕДСТВАТА ОТ ЕВРОПЕЙСКИЯ СЪЮЗ - КСФ</v>
      </c>
      <c r="C7" s="1753"/>
      <c r="D7" s="175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71</v>
      </c>
      <c r="F8" s="113" t="s">
        <v>1864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54" t="s">
        <v>261</v>
      </c>
      <c r="C9" s="1755"/>
      <c r="D9" s="1756"/>
      <c r="E9" s="115">
        <v>42736</v>
      </c>
      <c r="F9" s="116">
        <v>42855</v>
      </c>
      <c r="G9" s="113"/>
      <c r="H9" s="1383">
        <v>57250</v>
      </c>
      <c r="I9" s="1789"/>
      <c r="J9" s="1790"/>
      <c r="K9" s="113"/>
      <c r="L9" s="113"/>
      <c r="M9" s="7">
        <v>1</v>
      </c>
      <c r="N9" s="108"/>
    </row>
    <row r="10" spans="2:14" ht="15">
      <c r="B10" s="117" t="s">
        <v>1828</v>
      </c>
      <c r="C10" s="103"/>
      <c r="D10" s="104"/>
      <c r="E10" s="113"/>
      <c r="F10" s="1565" t="str">
        <f>VLOOKUP(F9,DateName,2,FALSE)</f>
        <v>април</v>
      </c>
      <c r="G10" s="113"/>
      <c r="H10" s="114"/>
      <c r="I10" s="1791" t="s">
        <v>2001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757" t="str">
        <f>VLOOKUP(F12,PRBK,2,FALSE)</f>
        <v>Сунгурларе</v>
      </c>
      <c r="C12" s="1758"/>
      <c r="D12" s="1759"/>
      <c r="E12" s="118" t="s">
        <v>1995</v>
      </c>
      <c r="F12" s="1550" t="s">
        <v>619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1829</v>
      </c>
      <c r="C13" s="103"/>
      <c r="D13" s="104"/>
      <c r="E13" s="120"/>
      <c r="F13" s="114"/>
      <c r="G13" s="114" t="s">
        <v>70</v>
      </c>
      <c r="H13" s="121"/>
      <c r="I13" s="122"/>
      <c r="J13" s="123"/>
      <c r="K13" s="123" t="s">
        <v>70</v>
      </c>
      <c r="L13" s="123" t="s">
        <v>70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1921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6" t="s">
        <v>1671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72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1922</v>
      </c>
      <c r="E19" s="1726" t="s">
        <v>1655</v>
      </c>
      <c r="F19" s="1727"/>
      <c r="G19" s="1727"/>
      <c r="H19" s="1728"/>
      <c r="I19" s="1742" t="s">
        <v>1656</v>
      </c>
      <c r="J19" s="1743"/>
      <c r="K19" s="1743"/>
      <c r="L19" s="1744"/>
      <c r="M19" s="7">
        <v>1</v>
      </c>
      <c r="N19" s="108"/>
    </row>
    <row r="20" spans="2:14" ht="49.5" customHeight="1">
      <c r="B20" s="134" t="s">
        <v>704</v>
      </c>
      <c r="C20" s="135" t="s">
        <v>73</v>
      </c>
      <c r="D20" s="136" t="s">
        <v>1923</v>
      </c>
      <c r="E20" s="137" t="s">
        <v>1996</v>
      </c>
      <c r="F20" s="1374" t="s">
        <v>1832</v>
      </c>
      <c r="G20" s="1375" t="s">
        <v>1833</v>
      </c>
      <c r="H20" s="1376" t="s">
        <v>1831</v>
      </c>
      <c r="I20" s="1562" t="s">
        <v>1997</v>
      </c>
      <c r="J20" s="1563" t="s">
        <v>1998</v>
      </c>
      <c r="K20" s="1564" t="s">
        <v>1999</v>
      </c>
      <c r="L20" s="1384" t="s">
        <v>2000</v>
      </c>
      <c r="M20" s="7">
        <v>1</v>
      </c>
      <c r="N20" s="138"/>
    </row>
    <row r="21" spans="2:14" ht="18.75">
      <c r="B21" s="139"/>
      <c r="C21" s="140"/>
      <c r="D21" s="141" t="s">
        <v>74</v>
      </c>
      <c r="E21" s="142" t="s">
        <v>817</v>
      </c>
      <c r="F21" s="143" t="s">
        <v>818</v>
      </c>
      <c r="G21" s="144" t="s">
        <v>1745</v>
      </c>
      <c r="H21" s="145" t="s">
        <v>1746</v>
      </c>
      <c r="I21" s="143" t="s">
        <v>1725</v>
      </c>
      <c r="J21" s="144" t="s">
        <v>1898</v>
      </c>
      <c r="K21" s="145" t="s">
        <v>1899</v>
      </c>
      <c r="L21" s="1385" t="s">
        <v>1900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50" t="s">
        <v>75</v>
      </c>
      <c r="D22" s="175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76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1621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1622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1623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1749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50" t="s">
        <v>77</v>
      </c>
      <c r="D28" s="1751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78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766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767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768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50" t="s">
        <v>769</v>
      </c>
      <c r="D33" s="1751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770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771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1924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772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1750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50" t="s">
        <v>763</v>
      </c>
      <c r="D39" s="1751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773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774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775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776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1901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1902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1925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777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778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779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780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781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782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783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784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785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786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787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788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789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790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791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792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793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794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795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796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1624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797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798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799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800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764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490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801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802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803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804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805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806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807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808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122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123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124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125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126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127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128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129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130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131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827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828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829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830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831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832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833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834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835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836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135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136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137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138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139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140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141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142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143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907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1892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144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1926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1893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145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146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1927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147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148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149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150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151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1928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152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1759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1760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1761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1762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1763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1764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1765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908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1766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1767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1768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1769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979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980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981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982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1929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1930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1931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1932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1933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1934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1935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1936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1625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1626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1627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1628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1629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1632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1633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909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910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1937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911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912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913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914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915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916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1938</v>
      </c>
      <c r="C168" s="209" t="s">
        <v>1770</v>
      </c>
      <c r="D168" s="210" t="s">
        <v>1939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1634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48" t="str">
        <f>$B$7</f>
        <v>ОТЧЕТНИ ДАННИ ПО ЕБК ЗА СМЕТКИТЕ ЗА СРЕДСТВАТА ОТ ЕВРОПЕЙСКИЯ СЪЮЗ - КСФ</v>
      </c>
      <c r="C173" s="1749"/>
      <c r="D173" s="1749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71</v>
      </c>
      <c r="F174" s="226" t="s">
        <v>1864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6" t="str">
        <f>$B$9</f>
        <v>Община Сунгурларе</v>
      </c>
      <c r="C175" s="1737"/>
      <c r="D175" s="1738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57" t="str">
        <f>$B$12</f>
        <v>Сунгурларе</v>
      </c>
      <c r="C178" s="1758"/>
      <c r="D178" s="1759"/>
      <c r="E178" s="232" t="s">
        <v>1920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1921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72</v>
      </c>
      <c r="I181" s="245"/>
      <c r="J181" s="245"/>
      <c r="K181" s="245"/>
      <c r="L181" s="1344" t="s">
        <v>72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1771</v>
      </c>
      <c r="E182" s="1726" t="s">
        <v>1657</v>
      </c>
      <c r="F182" s="1727"/>
      <c r="G182" s="1727"/>
      <c r="H182" s="1728"/>
      <c r="I182" s="1729" t="s">
        <v>1658</v>
      </c>
      <c r="J182" s="1730"/>
      <c r="K182" s="1730"/>
      <c r="L182" s="1731"/>
      <c r="M182" s="7">
        <v>1</v>
      </c>
      <c r="N182" s="225"/>
    </row>
    <row r="183" spans="2:14" s="10" customFormat="1" ht="44.25" customHeight="1" thickBot="1">
      <c r="B183" s="251" t="s">
        <v>704</v>
      </c>
      <c r="C183" s="252" t="s">
        <v>73</v>
      </c>
      <c r="D183" s="253" t="s">
        <v>1706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1772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2" t="s">
        <v>1773</v>
      </c>
      <c r="D186" s="1733"/>
      <c r="E186" s="274">
        <f aca="true" t="shared" si="42" ref="E186:L186">SUMIF($B$603:$B$12309,$B186,E$603:E$12309)</f>
        <v>23103</v>
      </c>
      <c r="F186" s="275">
        <f t="shared" si="42"/>
        <v>0</v>
      </c>
      <c r="G186" s="276">
        <f t="shared" si="42"/>
        <v>23103</v>
      </c>
      <c r="H186" s="277">
        <f t="shared" si="42"/>
        <v>0</v>
      </c>
      <c r="I186" s="275">
        <f t="shared" si="42"/>
        <v>0</v>
      </c>
      <c r="J186" s="276">
        <f t="shared" si="42"/>
        <v>24803</v>
      </c>
      <c r="K186" s="277">
        <f t="shared" si="42"/>
        <v>0</v>
      </c>
      <c r="L186" s="274">
        <f t="shared" si="42"/>
        <v>24803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1774</v>
      </c>
      <c r="E187" s="282">
        <f aca="true" t="shared" si="44" ref="E187:L188">SUMIF($C$603:$C$12309,$C187,E$603:E$12309)</f>
        <v>22878</v>
      </c>
      <c r="F187" s="283">
        <f t="shared" si="44"/>
        <v>0</v>
      </c>
      <c r="G187" s="284">
        <f t="shared" si="44"/>
        <v>22878</v>
      </c>
      <c r="H187" s="285">
        <f t="shared" si="44"/>
        <v>0</v>
      </c>
      <c r="I187" s="283">
        <f t="shared" si="44"/>
        <v>0</v>
      </c>
      <c r="J187" s="284">
        <f t="shared" si="44"/>
        <v>23904</v>
      </c>
      <c r="K187" s="285">
        <f t="shared" si="44"/>
        <v>0</v>
      </c>
      <c r="L187" s="282">
        <f t="shared" si="44"/>
        <v>23904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1775</v>
      </c>
      <c r="E188" s="288">
        <f t="shared" si="44"/>
        <v>225</v>
      </c>
      <c r="F188" s="289">
        <f t="shared" si="44"/>
        <v>0</v>
      </c>
      <c r="G188" s="290">
        <f t="shared" si="44"/>
        <v>225</v>
      </c>
      <c r="H188" s="291">
        <f t="shared" si="44"/>
        <v>0</v>
      </c>
      <c r="I188" s="289">
        <f t="shared" si="44"/>
        <v>0</v>
      </c>
      <c r="J188" s="290">
        <f t="shared" si="44"/>
        <v>899</v>
      </c>
      <c r="K188" s="291">
        <f t="shared" si="44"/>
        <v>0</v>
      </c>
      <c r="L188" s="288">
        <f t="shared" si="44"/>
        <v>899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717" t="s">
        <v>1776</v>
      </c>
      <c r="D189" s="1718"/>
      <c r="E189" s="274">
        <f aca="true" t="shared" si="45" ref="E189:L189">SUMIF($B$603:$B$12309,$B189,E$603:E$12309)</f>
        <v>41878</v>
      </c>
      <c r="F189" s="275">
        <f t="shared" si="45"/>
        <v>0</v>
      </c>
      <c r="G189" s="276">
        <f t="shared" si="45"/>
        <v>41878</v>
      </c>
      <c r="H189" s="277">
        <f t="shared" si="45"/>
        <v>0</v>
      </c>
      <c r="I189" s="275">
        <f t="shared" si="45"/>
        <v>0</v>
      </c>
      <c r="J189" s="276">
        <f t="shared" si="45"/>
        <v>56026</v>
      </c>
      <c r="K189" s="277">
        <f t="shared" si="45"/>
        <v>0</v>
      </c>
      <c r="L189" s="274">
        <f t="shared" si="45"/>
        <v>56026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1777</v>
      </c>
      <c r="E190" s="282">
        <f aca="true" t="shared" si="46" ref="E190:L194">SUMIF($C$603:$C$12309,$C190,E$603:E$12309)</f>
        <v>41698</v>
      </c>
      <c r="F190" s="283">
        <f t="shared" si="46"/>
        <v>0</v>
      </c>
      <c r="G190" s="284">
        <f t="shared" si="46"/>
        <v>41698</v>
      </c>
      <c r="H190" s="285">
        <f t="shared" si="46"/>
        <v>0</v>
      </c>
      <c r="I190" s="283">
        <f t="shared" si="46"/>
        <v>0</v>
      </c>
      <c r="J190" s="284">
        <f t="shared" si="46"/>
        <v>55846</v>
      </c>
      <c r="K190" s="285">
        <f t="shared" si="46"/>
        <v>0</v>
      </c>
      <c r="L190" s="282">
        <f t="shared" si="46"/>
        <v>55846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1778</v>
      </c>
      <c r="E191" s="296">
        <f t="shared" si="46"/>
        <v>180</v>
      </c>
      <c r="F191" s="297">
        <f t="shared" si="46"/>
        <v>0</v>
      </c>
      <c r="G191" s="298">
        <f t="shared" si="46"/>
        <v>180</v>
      </c>
      <c r="H191" s="299">
        <f t="shared" si="46"/>
        <v>0</v>
      </c>
      <c r="I191" s="297">
        <f t="shared" si="46"/>
        <v>0</v>
      </c>
      <c r="J191" s="298">
        <f t="shared" si="46"/>
        <v>180</v>
      </c>
      <c r="K191" s="299">
        <f t="shared" si="46"/>
        <v>0</v>
      </c>
      <c r="L191" s="296">
        <f t="shared" si="46"/>
        <v>180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212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213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214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19" t="s">
        <v>837</v>
      </c>
      <c r="D195" s="1720"/>
      <c r="E195" s="274">
        <f aca="true" t="shared" si="47" ref="E195:L195">SUMIF($B$603:$B$12309,$B195,E$603:E$12309)</f>
        <v>12603</v>
      </c>
      <c r="F195" s="275">
        <f t="shared" si="47"/>
        <v>0</v>
      </c>
      <c r="G195" s="276">
        <f t="shared" si="47"/>
        <v>12603</v>
      </c>
      <c r="H195" s="277">
        <f t="shared" si="47"/>
        <v>0</v>
      </c>
      <c r="I195" s="275">
        <f t="shared" si="47"/>
        <v>0</v>
      </c>
      <c r="J195" s="276">
        <f t="shared" si="47"/>
        <v>15500</v>
      </c>
      <c r="K195" s="277">
        <f t="shared" si="47"/>
        <v>0</v>
      </c>
      <c r="L195" s="274">
        <f t="shared" si="47"/>
        <v>15500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838</v>
      </c>
      <c r="E196" s="282">
        <f aca="true" t="shared" si="48" ref="E196:L202">SUMIF($C$603:$C$12309,$C196,E$603:E$12309)</f>
        <v>7247</v>
      </c>
      <c r="F196" s="283">
        <f t="shared" si="48"/>
        <v>0</v>
      </c>
      <c r="G196" s="284">
        <f t="shared" si="48"/>
        <v>7247</v>
      </c>
      <c r="H196" s="285">
        <f t="shared" si="48"/>
        <v>0</v>
      </c>
      <c r="I196" s="283">
        <f t="shared" si="48"/>
        <v>0</v>
      </c>
      <c r="J196" s="284">
        <f t="shared" si="48"/>
        <v>9077</v>
      </c>
      <c r="K196" s="285">
        <f t="shared" si="48"/>
        <v>0</v>
      </c>
      <c r="L196" s="282">
        <f t="shared" si="48"/>
        <v>9077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1940</v>
      </c>
      <c r="E197" s="296">
        <f t="shared" si="48"/>
        <v>894</v>
      </c>
      <c r="F197" s="297">
        <f t="shared" si="48"/>
        <v>0</v>
      </c>
      <c r="G197" s="298">
        <f t="shared" si="48"/>
        <v>894</v>
      </c>
      <c r="H197" s="299">
        <f t="shared" si="48"/>
        <v>0</v>
      </c>
      <c r="I197" s="297">
        <f t="shared" si="48"/>
        <v>0</v>
      </c>
      <c r="J197" s="298">
        <f t="shared" si="48"/>
        <v>896</v>
      </c>
      <c r="K197" s="299">
        <f t="shared" si="48"/>
        <v>0</v>
      </c>
      <c r="L197" s="296">
        <f t="shared" si="48"/>
        <v>896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1901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839</v>
      </c>
      <c r="E199" s="296">
        <f t="shared" si="48"/>
        <v>3071</v>
      </c>
      <c r="F199" s="297">
        <f t="shared" si="48"/>
        <v>0</v>
      </c>
      <c r="G199" s="298">
        <f t="shared" si="48"/>
        <v>3071</v>
      </c>
      <c r="H199" s="299">
        <f t="shared" si="48"/>
        <v>0</v>
      </c>
      <c r="I199" s="297">
        <f t="shared" si="48"/>
        <v>0</v>
      </c>
      <c r="J199" s="298">
        <f t="shared" si="48"/>
        <v>3830</v>
      </c>
      <c r="K199" s="299">
        <f t="shared" si="48"/>
        <v>0</v>
      </c>
      <c r="L199" s="296">
        <f t="shared" si="48"/>
        <v>3830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840</v>
      </c>
      <c r="E200" s="296">
        <f t="shared" si="48"/>
        <v>1391</v>
      </c>
      <c r="F200" s="297">
        <f t="shared" si="48"/>
        <v>0</v>
      </c>
      <c r="G200" s="298">
        <f t="shared" si="48"/>
        <v>1391</v>
      </c>
      <c r="H200" s="299">
        <f t="shared" si="48"/>
        <v>0</v>
      </c>
      <c r="I200" s="297">
        <f t="shared" si="48"/>
        <v>0</v>
      </c>
      <c r="J200" s="298">
        <f t="shared" si="48"/>
        <v>1697</v>
      </c>
      <c r="K200" s="299">
        <f t="shared" si="48"/>
        <v>0</v>
      </c>
      <c r="L200" s="296">
        <f t="shared" si="48"/>
        <v>1697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1903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841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21" t="s">
        <v>842</v>
      </c>
      <c r="D203" s="172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17" t="s">
        <v>843</v>
      </c>
      <c r="D204" s="1718"/>
      <c r="E204" s="311">
        <f t="shared" si="49"/>
        <v>12789</v>
      </c>
      <c r="F204" s="275">
        <f t="shared" si="49"/>
        <v>0</v>
      </c>
      <c r="G204" s="276">
        <f t="shared" si="49"/>
        <v>12789</v>
      </c>
      <c r="H204" s="277">
        <f t="shared" si="49"/>
        <v>0</v>
      </c>
      <c r="I204" s="275">
        <f t="shared" si="49"/>
        <v>0</v>
      </c>
      <c r="J204" s="276">
        <f t="shared" si="49"/>
        <v>15438</v>
      </c>
      <c r="K204" s="277">
        <f t="shared" si="49"/>
        <v>0</v>
      </c>
      <c r="L204" s="311">
        <f t="shared" si="49"/>
        <v>15438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844</v>
      </c>
      <c r="E205" s="282">
        <f aca="true" t="shared" si="50" ref="E205:L214">SUMIF($C$603:$C$12309,$C205,E$603:E$12309)</f>
        <v>4065</v>
      </c>
      <c r="F205" s="283">
        <f t="shared" si="50"/>
        <v>0</v>
      </c>
      <c r="G205" s="284">
        <f t="shared" si="50"/>
        <v>4065</v>
      </c>
      <c r="H205" s="285">
        <f t="shared" si="50"/>
        <v>0</v>
      </c>
      <c r="I205" s="283">
        <f t="shared" si="50"/>
        <v>0</v>
      </c>
      <c r="J205" s="284">
        <f t="shared" si="50"/>
        <v>4065</v>
      </c>
      <c r="K205" s="285">
        <f t="shared" si="50"/>
        <v>0</v>
      </c>
      <c r="L205" s="282">
        <f t="shared" si="50"/>
        <v>4065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845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846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847</v>
      </c>
      <c r="E208" s="296">
        <f t="shared" si="50"/>
        <v>1229</v>
      </c>
      <c r="F208" s="297">
        <f t="shared" si="50"/>
        <v>0</v>
      </c>
      <c r="G208" s="298">
        <f t="shared" si="50"/>
        <v>1229</v>
      </c>
      <c r="H208" s="299">
        <f t="shared" si="50"/>
        <v>0</v>
      </c>
      <c r="I208" s="297">
        <f t="shared" si="50"/>
        <v>0</v>
      </c>
      <c r="J208" s="298">
        <f t="shared" si="50"/>
        <v>2633</v>
      </c>
      <c r="K208" s="299">
        <f t="shared" si="50"/>
        <v>0</v>
      </c>
      <c r="L208" s="296">
        <f t="shared" si="50"/>
        <v>2633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848</v>
      </c>
      <c r="E209" s="296">
        <f t="shared" si="50"/>
        <v>6582</v>
      </c>
      <c r="F209" s="297">
        <f t="shared" si="50"/>
        <v>0</v>
      </c>
      <c r="G209" s="298">
        <f t="shared" si="50"/>
        <v>6582</v>
      </c>
      <c r="H209" s="299">
        <f t="shared" si="50"/>
        <v>0</v>
      </c>
      <c r="I209" s="297">
        <f t="shared" si="50"/>
        <v>0</v>
      </c>
      <c r="J209" s="298">
        <f t="shared" si="50"/>
        <v>7602</v>
      </c>
      <c r="K209" s="299">
        <f t="shared" si="50"/>
        <v>0</v>
      </c>
      <c r="L209" s="296">
        <f t="shared" si="50"/>
        <v>7602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849</v>
      </c>
      <c r="E210" s="315">
        <f t="shared" si="50"/>
        <v>555</v>
      </c>
      <c r="F210" s="316">
        <f t="shared" si="50"/>
        <v>0</v>
      </c>
      <c r="G210" s="317">
        <f t="shared" si="50"/>
        <v>555</v>
      </c>
      <c r="H210" s="318">
        <f t="shared" si="50"/>
        <v>0</v>
      </c>
      <c r="I210" s="316">
        <f t="shared" si="50"/>
        <v>0</v>
      </c>
      <c r="J210" s="317">
        <f t="shared" si="50"/>
        <v>657</v>
      </c>
      <c r="K210" s="318">
        <f t="shared" si="50"/>
        <v>0</v>
      </c>
      <c r="L210" s="315">
        <f t="shared" si="50"/>
        <v>657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850</v>
      </c>
      <c r="E211" s="321">
        <f t="shared" si="50"/>
        <v>123</v>
      </c>
      <c r="F211" s="322">
        <f t="shared" si="50"/>
        <v>0</v>
      </c>
      <c r="G211" s="323">
        <f t="shared" si="50"/>
        <v>123</v>
      </c>
      <c r="H211" s="324">
        <f t="shared" si="50"/>
        <v>0</v>
      </c>
      <c r="I211" s="322">
        <f t="shared" si="50"/>
        <v>0</v>
      </c>
      <c r="J211" s="323">
        <f t="shared" si="50"/>
        <v>246</v>
      </c>
      <c r="K211" s="324">
        <f t="shared" si="50"/>
        <v>0</v>
      </c>
      <c r="L211" s="321">
        <f t="shared" si="50"/>
        <v>246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851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852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853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1904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854</v>
      </c>
      <c r="E216" s="321">
        <f t="shared" si="51"/>
        <v>235</v>
      </c>
      <c r="F216" s="322">
        <f t="shared" si="51"/>
        <v>0</v>
      </c>
      <c r="G216" s="323">
        <f t="shared" si="51"/>
        <v>235</v>
      </c>
      <c r="H216" s="324">
        <f t="shared" si="51"/>
        <v>0</v>
      </c>
      <c r="I216" s="322">
        <f t="shared" si="51"/>
        <v>0</v>
      </c>
      <c r="J216" s="323">
        <f t="shared" si="51"/>
        <v>235</v>
      </c>
      <c r="K216" s="324">
        <f t="shared" si="51"/>
        <v>0</v>
      </c>
      <c r="L216" s="321">
        <f t="shared" si="51"/>
        <v>235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1830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855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1941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950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856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12" t="s">
        <v>917</v>
      </c>
      <c r="D222" s="1709"/>
      <c r="E222" s="311">
        <f aca="true" t="shared" si="53" ref="E222:L222">SUMIF($B$603:$B$12309,$B222,E$603:E$12309)</f>
        <v>97</v>
      </c>
      <c r="F222" s="275">
        <f t="shared" si="53"/>
        <v>0</v>
      </c>
      <c r="G222" s="276">
        <f t="shared" si="53"/>
        <v>97</v>
      </c>
      <c r="H222" s="277">
        <f t="shared" si="53"/>
        <v>0</v>
      </c>
      <c r="I222" s="275">
        <f t="shared" si="53"/>
        <v>0</v>
      </c>
      <c r="J222" s="276">
        <f t="shared" si="53"/>
        <v>97</v>
      </c>
      <c r="K222" s="277">
        <f t="shared" si="53"/>
        <v>0</v>
      </c>
      <c r="L222" s="311">
        <f t="shared" si="53"/>
        <v>97</v>
      </c>
      <c r="M222" s="7">
        <f t="shared" si="43"/>
        <v>1</v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1942</v>
      </c>
      <c r="E223" s="282">
        <f aca="true" t="shared" si="54" ref="E223:L225">SUMIF($C$603:$C$12309,$C223,E$603:E$12309)</f>
        <v>97</v>
      </c>
      <c r="F223" s="283">
        <f t="shared" si="54"/>
        <v>0</v>
      </c>
      <c r="G223" s="284">
        <f t="shared" si="54"/>
        <v>97</v>
      </c>
      <c r="H223" s="285">
        <f t="shared" si="54"/>
        <v>0</v>
      </c>
      <c r="I223" s="283">
        <f t="shared" si="54"/>
        <v>0</v>
      </c>
      <c r="J223" s="284">
        <f t="shared" si="54"/>
        <v>97</v>
      </c>
      <c r="K223" s="285">
        <f t="shared" si="54"/>
        <v>0</v>
      </c>
      <c r="L223" s="282">
        <f t="shared" si="54"/>
        <v>97</v>
      </c>
      <c r="M223" s="7">
        <f t="shared" si="43"/>
        <v>1</v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1943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1944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12" t="s">
        <v>1751</v>
      </c>
      <c r="D226" s="170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857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858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859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860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861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12" t="s">
        <v>862</v>
      </c>
      <c r="D232" s="170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951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863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12" t="s">
        <v>864</v>
      </c>
      <c r="D235" s="170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15" t="s">
        <v>865</v>
      </c>
      <c r="D236" s="171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15" t="s">
        <v>866</v>
      </c>
      <c r="D237" s="171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15" t="s">
        <v>1297</v>
      </c>
      <c r="D238" s="171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12" t="s">
        <v>867</v>
      </c>
      <c r="D239" s="170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1635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868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869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870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871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1636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872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873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874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875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1744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876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877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878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1298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12" t="s">
        <v>879</v>
      </c>
      <c r="D255" s="170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12" t="s">
        <v>880</v>
      </c>
      <c r="D256" s="170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12" t="s">
        <v>881</v>
      </c>
      <c r="D257" s="170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12" t="s">
        <v>882</v>
      </c>
      <c r="D258" s="170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883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884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885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886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887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888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12" t="s">
        <v>1302</v>
      </c>
      <c r="D265" s="170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889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890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891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12" t="s">
        <v>1299</v>
      </c>
      <c r="D269" s="170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12" t="s">
        <v>1300</v>
      </c>
      <c r="D270" s="170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15" t="s">
        <v>892</v>
      </c>
      <c r="D271" s="171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12" t="s">
        <v>918</v>
      </c>
      <c r="D272" s="170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919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920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10" t="s">
        <v>893</v>
      </c>
      <c r="D275" s="171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10" t="s">
        <v>894</v>
      </c>
      <c r="D276" s="171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895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896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235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236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237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238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239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10" t="s">
        <v>240</v>
      </c>
      <c r="D284" s="171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952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241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10" t="s">
        <v>1714</v>
      </c>
      <c r="D287" s="171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12" t="s">
        <v>1715</v>
      </c>
      <c r="D288" s="170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1716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1717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1718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1719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13" t="s">
        <v>1945</v>
      </c>
      <c r="D293" s="171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1720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1721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1722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08" t="s">
        <v>1723</v>
      </c>
      <c r="D297" s="1709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1938</v>
      </c>
      <c r="C301" s="393" t="s">
        <v>1770</v>
      </c>
      <c r="D301" s="394" t="s">
        <v>1946</v>
      </c>
      <c r="E301" s="395">
        <f aca="true" t="shared" si="79" ref="E301:L301">SUMIF($C$603:$C$12309,$C301,E$603:E$12309)</f>
        <v>90470</v>
      </c>
      <c r="F301" s="396">
        <f t="shared" si="79"/>
        <v>0</v>
      </c>
      <c r="G301" s="397">
        <f t="shared" si="79"/>
        <v>90470</v>
      </c>
      <c r="H301" s="398">
        <f t="shared" si="79"/>
        <v>0</v>
      </c>
      <c r="I301" s="396">
        <f t="shared" si="79"/>
        <v>0</v>
      </c>
      <c r="J301" s="397">
        <f t="shared" si="79"/>
        <v>111864</v>
      </c>
      <c r="K301" s="398">
        <f t="shared" si="79"/>
        <v>0</v>
      </c>
      <c r="L301" s="395">
        <f t="shared" si="79"/>
        <v>111864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0"/>
      <c r="C306" s="1761"/>
      <c r="D306" s="176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62"/>
      <c r="C308" s="1761"/>
      <c r="D308" s="176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62"/>
      <c r="C311" s="1761"/>
      <c r="D311" s="176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63"/>
      <c r="C340" s="1763"/>
      <c r="D340" s="176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8" t="str">
        <f>$B$7</f>
        <v>ОТЧЕТНИ ДАННИ ПО ЕБК ЗА СМЕТКИТЕ ЗА СРЕДСТВАТА ОТ ЕВРОПЕЙСКИЯ СЪЮЗ - КСФ</v>
      </c>
      <c r="C344" s="1768"/>
      <c r="D344" s="176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1919</v>
      </c>
      <c r="F345" s="406" t="s">
        <v>1864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6" t="str">
        <f>$B$9</f>
        <v>Община Сунгурларе</v>
      </c>
      <c r="C346" s="1737"/>
      <c r="D346" s="1738"/>
      <c r="E346" s="115">
        <f>$E$9</f>
        <v>42736</v>
      </c>
      <c r="F346" s="407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57" t="str">
        <f>$B$12</f>
        <v>Сунгурларе</v>
      </c>
      <c r="C349" s="1758"/>
      <c r="D349" s="1759"/>
      <c r="E349" s="410" t="s">
        <v>1920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98</v>
      </c>
      <c r="F351" s="414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72</v>
      </c>
      <c r="I352" s="245"/>
      <c r="J352" s="245"/>
      <c r="K352" s="245"/>
      <c r="L352" s="247" t="s">
        <v>72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1947</v>
      </c>
      <c r="E353" s="1745" t="s">
        <v>1659</v>
      </c>
      <c r="F353" s="1746"/>
      <c r="G353" s="1746"/>
      <c r="H353" s="1747"/>
      <c r="I353" s="418" t="s">
        <v>1660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704</v>
      </c>
      <c r="C354" s="423" t="s">
        <v>73</v>
      </c>
      <c r="D354" s="424" t="s">
        <v>1706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1948</v>
      </c>
      <c r="C355" s="430"/>
      <c r="D355" s="431" t="s">
        <v>1707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6" t="s">
        <v>921</v>
      </c>
      <c r="D357" s="1767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922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923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976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977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924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925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926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927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928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929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930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931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953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64" t="s">
        <v>932</v>
      </c>
      <c r="D371" s="1765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1949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1950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1951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933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1952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1953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1619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64" t="s">
        <v>954</v>
      </c>
      <c r="D379" s="1765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934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897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955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956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64" t="s">
        <v>898</v>
      </c>
      <c r="D384" s="1765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972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973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64" t="s">
        <v>899</v>
      </c>
      <c r="D387" s="1765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1726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1727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215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900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64" t="s">
        <v>901</v>
      </c>
      <c r="D392" s="1765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0</v>
      </c>
      <c r="K392" s="445">
        <f>SUM(K393:K394)</f>
        <v>0</v>
      </c>
      <c r="L392" s="1345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1620</v>
      </c>
      <c r="E393" s="1346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6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974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64" t="s">
        <v>902</v>
      </c>
      <c r="D395" s="1765"/>
      <c r="E395" s="1345">
        <f aca="true" t="shared" si="92" ref="E395:L395">SUM(E396:E397)</f>
        <v>56557</v>
      </c>
      <c r="F395" s="1581">
        <f t="shared" si="92"/>
        <v>0</v>
      </c>
      <c r="G395" s="1610">
        <f t="shared" si="92"/>
        <v>56557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  <v>1</v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1620</v>
      </c>
      <c r="E396" s="1572">
        <f t="shared" si="84"/>
        <v>56557</v>
      </c>
      <c r="F396" s="152">
        <v>0</v>
      </c>
      <c r="G396" s="1603">
        <v>56557</v>
      </c>
      <c r="H396" s="1576">
        <v>0</v>
      </c>
      <c r="I396" s="152">
        <v>0</v>
      </c>
      <c r="J396" s="1603">
        <v>0</v>
      </c>
      <c r="K396" s="1609">
        <v>0</v>
      </c>
      <c r="L396" s="1346">
        <f>I396+J396+K396</f>
        <v>0</v>
      </c>
      <c r="M396" s="7">
        <f t="shared" si="83"/>
        <v>1</v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974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64" t="s">
        <v>1954</v>
      </c>
      <c r="D398" s="1765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975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974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64" t="s">
        <v>1709</v>
      </c>
      <c r="D401" s="1765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64" t="s">
        <v>1710</v>
      </c>
      <c r="D402" s="1765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903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904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64" t="s">
        <v>1728</v>
      </c>
      <c r="D405" s="1765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1729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957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64" t="s">
        <v>905</v>
      </c>
      <c r="D408" s="1765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1730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1711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809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1955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1731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1732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1938</v>
      </c>
      <c r="C415" s="494" t="s">
        <v>1770</v>
      </c>
      <c r="D415" s="495" t="s">
        <v>1956</v>
      </c>
      <c r="E415" s="512">
        <f aca="true" t="shared" si="98" ref="E415:L415">SUM(E357,E371,E379,E384,E387,E392,E395,E398,E401,E402,E405,E408)</f>
        <v>56557</v>
      </c>
      <c r="F415" s="496">
        <f t="shared" si="98"/>
        <v>0</v>
      </c>
      <c r="G415" s="497">
        <f t="shared" si="98"/>
        <v>56557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  <v>1</v>
      </c>
      <c r="N415" s="405"/>
    </row>
    <row r="416" spans="1:14" ht="16.5" thickTop="1">
      <c r="A416" s="36">
        <v>261</v>
      </c>
      <c r="B416" s="498" t="s">
        <v>1957</v>
      </c>
      <c r="C416" s="499"/>
      <c r="D416" s="500" t="s">
        <v>1708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64" t="s">
        <v>1796</v>
      </c>
      <c r="D418" s="1765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64" t="s">
        <v>1733</v>
      </c>
      <c r="D419" s="1765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64" t="s">
        <v>906</v>
      </c>
      <c r="D420" s="1765"/>
      <c r="E420" s="1345">
        <f>F420+G420+H420</f>
        <v>0</v>
      </c>
      <c r="F420" s="1588">
        <v>0</v>
      </c>
      <c r="G420" s="1589">
        <v>0</v>
      </c>
      <c r="H420" s="1434">
        <v>0</v>
      </c>
      <c r="I420" s="1588">
        <v>0</v>
      </c>
      <c r="J420" s="1589">
        <v>80330</v>
      </c>
      <c r="K420" s="1434">
        <v>0</v>
      </c>
      <c r="L420" s="1345">
        <f>I420+J420+K420</f>
        <v>80330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64" t="s">
        <v>1712</v>
      </c>
      <c r="D421" s="1765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64" t="s">
        <v>1958</v>
      </c>
      <c r="D422" s="1765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1734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1959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1938</v>
      </c>
      <c r="C425" s="510" t="s">
        <v>1770</v>
      </c>
      <c r="D425" s="511" t="s">
        <v>1960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80330</v>
      </c>
      <c r="K425" s="515">
        <f t="shared" si="100"/>
        <v>0</v>
      </c>
      <c r="L425" s="512">
        <f t="shared" si="100"/>
        <v>80330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71" t="str">
        <f>$B$7</f>
        <v>ОТЧЕТНИ ДАННИ ПО ЕБК ЗА СМЕТКИТЕ ЗА СРЕДСТВАТА ОТ ЕВРОПЕЙСКИЯ СЪЮЗ - КСФ</v>
      </c>
      <c r="C429" s="1772"/>
      <c r="D429" s="177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1919</v>
      </c>
      <c r="F430" s="406" t="s">
        <v>1864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36" t="str">
        <f>$B$9</f>
        <v>Община Сунгурларе</v>
      </c>
      <c r="C431" s="1737"/>
      <c r="D431" s="1738"/>
      <c r="E431" s="115">
        <f>$E$9</f>
        <v>42736</v>
      </c>
      <c r="F431" s="407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57" t="str">
        <f>$B$12</f>
        <v>Сунгурларе</v>
      </c>
      <c r="C434" s="1758"/>
      <c r="D434" s="1759"/>
      <c r="E434" s="410" t="s">
        <v>1920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1921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72</v>
      </c>
      <c r="I437" s="245"/>
      <c r="J437" s="245"/>
      <c r="K437" s="245"/>
      <c r="L437" s="1344" t="s">
        <v>72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26" t="s">
        <v>1661</v>
      </c>
      <c r="F438" s="1727"/>
      <c r="G438" s="1727"/>
      <c r="H438" s="1728"/>
      <c r="I438" s="522" t="s">
        <v>1662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1915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1916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1917</v>
      </c>
      <c r="E441" s="545">
        <f aca="true" t="shared" si="103" ref="E441:L441">+E168-E301+E415+E425</f>
        <v>-33913</v>
      </c>
      <c r="F441" s="546">
        <f t="shared" si="103"/>
        <v>0</v>
      </c>
      <c r="G441" s="547">
        <f t="shared" si="103"/>
        <v>-33913</v>
      </c>
      <c r="H441" s="548">
        <f>+H168-H301+H415+H425</f>
        <v>0</v>
      </c>
      <c r="I441" s="546">
        <f t="shared" si="103"/>
        <v>0</v>
      </c>
      <c r="J441" s="547">
        <f t="shared" si="103"/>
        <v>-31534</v>
      </c>
      <c r="K441" s="548">
        <f t="shared" si="103"/>
        <v>0</v>
      </c>
      <c r="L441" s="549">
        <f t="shared" si="103"/>
        <v>-31534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1918</v>
      </c>
      <c r="E442" s="552">
        <f aca="true" t="shared" si="104" ref="E442:K443">+E593</f>
        <v>33913</v>
      </c>
      <c r="F442" s="553">
        <f t="shared" si="104"/>
        <v>0</v>
      </c>
      <c r="G442" s="554">
        <f t="shared" si="104"/>
        <v>33913</v>
      </c>
      <c r="H442" s="555">
        <f t="shared" si="104"/>
        <v>0</v>
      </c>
      <c r="I442" s="553">
        <f t="shared" si="104"/>
        <v>0</v>
      </c>
      <c r="J442" s="554">
        <f t="shared" si="104"/>
        <v>31534</v>
      </c>
      <c r="K442" s="555">
        <f t="shared" si="104"/>
        <v>0</v>
      </c>
      <c r="L442" s="556">
        <f>+L593</f>
        <v>31534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34" t="str">
        <f>$B$7</f>
        <v>ОТЧЕТНИ ДАННИ ПО ЕБК ЗА СМЕТКИТЕ ЗА СРЕДСТВАТА ОТ ЕВРОПЕЙСКИЯ СЪЮЗ - КСФ</v>
      </c>
      <c r="C445" s="1735"/>
      <c r="D445" s="173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1919</v>
      </c>
      <c r="F446" s="406" t="s">
        <v>1864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36" t="str">
        <f>$B$9</f>
        <v>Община Сунгурларе</v>
      </c>
      <c r="C447" s="1737"/>
      <c r="D447" s="1738"/>
      <c r="E447" s="115">
        <f>$E$9</f>
        <v>42736</v>
      </c>
      <c r="F447" s="407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57" t="str">
        <f>$B$12</f>
        <v>Сунгурларе</v>
      </c>
      <c r="C450" s="1758"/>
      <c r="D450" s="1759"/>
      <c r="E450" s="410" t="s">
        <v>1920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1921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72</v>
      </c>
      <c r="I453" s="245"/>
      <c r="J453" s="245"/>
      <c r="K453" s="245"/>
      <c r="L453" s="1344" t="s">
        <v>72</v>
      </c>
      <c r="M453" s="7">
        <v>1</v>
      </c>
      <c r="N453" s="518"/>
    </row>
    <row r="454" spans="1:14" ht="22.5" customHeight="1">
      <c r="A454" s="23"/>
      <c r="B454" s="561" t="s">
        <v>1961</v>
      </c>
      <c r="C454" s="562"/>
      <c r="D454" s="563"/>
      <c r="E454" s="1739" t="s">
        <v>1663</v>
      </c>
      <c r="F454" s="1740"/>
      <c r="G454" s="1740"/>
      <c r="H454" s="1741"/>
      <c r="I454" s="564" t="s">
        <v>1664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704</v>
      </c>
      <c r="C455" s="568" t="s">
        <v>73</v>
      </c>
      <c r="D455" s="569" t="s">
        <v>1706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1724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69" t="s">
        <v>1797</v>
      </c>
      <c r="D457" s="1770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1713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1798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1799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83" t="s">
        <v>1800</v>
      </c>
      <c r="D461" s="1783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1801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1802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83" t="s">
        <v>1637</v>
      </c>
      <c r="D464" s="1783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1638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1639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69" t="s">
        <v>1803</v>
      </c>
      <c r="D467" s="1770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1804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1805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1806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1807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1808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1809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84" t="s">
        <v>1810</v>
      </c>
      <c r="D474" s="1785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1811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1812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74" t="s">
        <v>1962</v>
      </c>
      <c r="D477" s="1774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1813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1814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1815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1816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1817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1818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1819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935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1963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1964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1965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1966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765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936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937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80" t="s">
        <v>1967</v>
      </c>
      <c r="D493" s="1781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938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939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940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661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80" t="s">
        <v>662</v>
      </c>
      <c r="D498" s="1781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82" t="s">
        <v>1968</v>
      </c>
      <c r="D499" s="1782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663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664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665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666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667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668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669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670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74" t="s">
        <v>671</v>
      </c>
      <c r="D508" s="1774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672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673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674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74" t="s">
        <v>675</v>
      </c>
      <c r="D512" s="1774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676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677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678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79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74" t="s">
        <v>1969</v>
      </c>
      <c r="D517" s="1775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941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942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80" t="s">
        <v>1970</v>
      </c>
      <c r="D520" s="1777"/>
      <c r="E520" s="578">
        <f aca="true" t="shared" si="125" ref="E520:L520">SUM(E521:E526)</f>
        <v>32976</v>
      </c>
      <c r="F520" s="587">
        <f t="shared" si="125"/>
        <v>0</v>
      </c>
      <c r="G520" s="580">
        <f t="shared" si="125"/>
        <v>32976</v>
      </c>
      <c r="H520" s="581">
        <f>SUM(H521:H526)</f>
        <v>0</v>
      </c>
      <c r="I520" s="587">
        <f t="shared" si="125"/>
        <v>0</v>
      </c>
      <c r="J520" s="580">
        <f t="shared" si="125"/>
        <v>30698</v>
      </c>
      <c r="K520" s="581">
        <f t="shared" si="125"/>
        <v>0</v>
      </c>
      <c r="L520" s="578">
        <f t="shared" si="125"/>
        <v>30698</v>
      </c>
      <c r="M520" s="7">
        <f t="shared" si="108"/>
        <v>1</v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946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947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1971</v>
      </c>
      <c r="E523" s="1354">
        <f t="shared" si="126"/>
        <v>32976</v>
      </c>
      <c r="F523" s="158">
        <v>0</v>
      </c>
      <c r="G523" s="159">
        <v>32976</v>
      </c>
      <c r="H523" s="585">
        <v>0</v>
      </c>
      <c r="I523" s="158">
        <v>0</v>
      </c>
      <c r="J523" s="159">
        <v>30698</v>
      </c>
      <c r="K523" s="585">
        <v>0</v>
      </c>
      <c r="L523" s="1354">
        <f t="shared" si="121"/>
        <v>30698</v>
      </c>
      <c r="M523" s="7">
        <f t="shared" si="127"/>
        <v>1</v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943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944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945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78" t="s">
        <v>958</v>
      </c>
      <c r="D527" s="1779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1834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1835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1735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74" t="s">
        <v>1972</v>
      </c>
      <c r="D531" s="1774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73" t="s">
        <v>1973</v>
      </c>
      <c r="D532" s="1773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83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84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85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86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76" t="s">
        <v>1974</v>
      </c>
      <c r="D537" s="1777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87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88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74" t="s">
        <v>1975</v>
      </c>
      <c r="D540" s="1774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1836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89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1837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1838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90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1843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1844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1845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1846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1847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1848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1849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1850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1976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1977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1978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1979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1980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1981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1982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1983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76" t="s">
        <v>1984</v>
      </c>
      <c r="D562" s="1776"/>
      <c r="E562" s="578">
        <f aca="true" t="shared" si="133" ref="E562:L562">SUM(E563:E581)</f>
        <v>937</v>
      </c>
      <c r="F562" s="587">
        <f t="shared" si="133"/>
        <v>0</v>
      </c>
      <c r="G562" s="580">
        <f t="shared" si="133"/>
        <v>937</v>
      </c>
      <c r="H562" s="581">
        <f>SUM(H563:H581)</f>
        <v>0</v>
      </c>
      <c r="I562" s="587">
        <f t="shared" si="133"/>
        <v>0</v>
      </c>
      <c r="J562" s="580">
        <f t="shared" si="133"/>
        <v>836</v>
      </c>
      <c r="K562" s="581">
        <f t="shared" si="133"/>
        <v>0</v>
      </c>
      <c r="L562" s="578">
        <f t="shared" si="133"/>
        <v>836</v>
      </c>
      <c r="M562" s="7">
        <f t="shared" si="127"/>
        <v>1</v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1851</v>
      </c>
      <c r="E563" s="1346">
        <f t="shared" si="129"/>
        <v>937</v>
      </c>
      <c r="F563" s="152">
        <v>0</v>
      </c>
      <c r="G563" s="153">
        <v>937</v>
      </c>
      <c r="H563" s="584">
        <v>0</v>
      </c>
      <c r="I563" s="152">
        <v>0</v>
      </c>
      <c r="J563" s="153">
        <v>937</v>
      </c>
      <c r="K563" s="584">
        <v>0</v>
      </c>
      <c r="L563" s="1346">
        <f t="shared" si="121"/>
        <v>937</v>
      </c>
      <c r="M563" s="7">
        <f t="shared" si="127"/>
        <v>1</v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1852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1894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1895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1853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1854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1855</v>
      </c>
      <c r="E569" s="1360">
        <f t="shared" si="129"/>
        <v>0</v>
      </c>
      <c r="F569" s="152">
        <v>0</v>
      </c>
      <c r="G569" s="153">
        <v>0</v>
      </c>
      <c r="H569" s="1625">
        <v>0</v>
      </c>
      <c r="I569" s="152">
        <v>0</v>
      </c>
      <c r="J569" s="153">
        <v>-101</v>
      </c>
      <c r="K569" s="1625">
        <v>0</v>
      </c>
      <c r="L569" s="1360">
        <f t="shared" si="134"/>
        <v>-101</v>
      </c>
      <c r="M569" s="7">
        <f t="shared" si="127"/>
        <v>1</v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1856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1896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1897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1857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1858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1859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1860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1985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1986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1987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1988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1861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76" t="s">
        <v>1989</v>
      </c>
      <c r="D582" s="1777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1990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1991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1992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1993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76" t="s">
        <v>1862</v>
      </c>
      <c r="D587" s="1777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1839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1840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1841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1842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1863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1938</v>
      </c>
      <c r="C593" s="660" t="s">
        <v>1770</v>
      </c>
      <c r="D593" s="661" t="s">
        <v>1994</v>
      </c>
      <c r="E593" s="662">
        <f aca="true" t="shared" si="138" ref="E593:L593">SUM(E457,E461,E464,E467,E477,E493,E498,E499,E508,E512,E517,E474,E520,E527,E531,E532,E537,E540,E562,E582,E587)</f>
        <v>33913</v>
      </c>
      <c r="F593" s="663">
        <f t="shared" si="138"/>
        <v>0</v>
      </c>
      <c r="G593" s="664">
        <f t="shared" si="138"/>
        <v>33913</v>
      </c>
      <c r="H593" s="665">
        <f t="shared" si="138"/>
        <v>0</v>
      </c>
      <c r="I593" s="663">
        <f t="shared" si="138"/>
        <v>0</v>
      </c>
      <c r="J593" s="664">
        <f t="shared" si="138"/>
        <v>31534</v>
      </c>
      <c r="K593" s="666">
        <f t="shared" si="138"/>
        <v>0</v>
      </c>
      <c r="L593" s="662">
        <f t="shared" si="138"/>
        <v>31534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1906</v>
      </c>
      <c r="G596" s="1793" t="s">
        <v>262</v>
      </c>
      <c r="H596" s="1794"/>
      <c r="I596" s="1794"/>
      <c r="J596" s="1795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96" t="s">
        <v>1907</v>
      </c>
      <c r="H597" s="1796"/>
      <c r="I597" s="1796"/>
      <c r="J597" s="1796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1908</v>
      </c>
      <c r="D599" s="670" t="s">
        <v>262</v>
      </c>
      <c r="E599" s="671"/>
      <c r="F599" s="219" t="s">
        <v>1909</v>
      </c>
      <c r="G599" s="1797" t="s">
        <v>264</v>
      </c>
      <c r="H599" s="1798"/>
      <c r="I599" s="1798"/>
      <c r="J599" s="1799"/>
      <c r="K599" s="103"/>
      <c r="L599" s="229"/>
      <c r="M599" s="7">
        <v>1</v>
      </c>
      <c r="N599" s="518"/>
    </row>
    <row r="600" spans="1:14" ht="21.75" customHeight="1">
      <c r="A600" s="23"/>
      <c r="B600" s="1800" t="s">
        <v>1910</v>
      </c>
      <c r="C600" s="1801"/>
      <c r="D600" s="672" t="s">
        <v>1911</v>
      </c>
      <c r="E600" s="673"/>
      <c r="F600" s="674"/>
      <c r="G600" s="1796" t="s">
        <v>1907</v>
      </c>
      <c r="H600" s="1796"/>
      <c r="I600" s="1796"/>
      <c r="J600" s="1796"/>
      <c r="K600" s="103"/>
      <c r="L600" s="229"/>
      <c r="M600" s="7">
        <v>1</v>
      </c>
      <c r="N600" s="518"/>
    </row>
    <row r="601" spans="1:14" ht="24.75" customHeight="1">
      <c r="A601" s="36"/>
      <c r="B601" s="1802" t="s">
        <v>263</v>
      </c>
      <c r="C601" s="1803"/>
      <c r="D601" s="675" t="s">
        <v>1912</v>
      </c>
      <c r="E601" s="676">
        <v>55715085</v>
      </c>
      <c r="F601" s="677"/>
      <c r="G601" s="678" t="s">
        <v>1913</v>
      </c>
      <c r="H601" s="1804" t="s">
        <v>265</v>
      </c>
      <c r="I601" s="1787"/>
      <c r="J601" s="1788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1914</v>
      </c>
      <c r="H603" s="1786"/>
      <c r="I603" s="1787"/>
      <c r="J603" s="1788"/>
      <c r="K603" s="224"/>
      <c r="L603" s="238"/>
      <c r="M603" s="7" t="e">
        <f>(IF(#REF!&lt;&gt;0,$M$2,IF(#REF!&lt;&gt;0,$M$2,"")))</f>
        <v>#REF!</v>
      </c>
      <c r="N603" s="518"/>
    </row>
    <row r="604" spans="2:14" ht="1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1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32"/>
      <c r="D607" s="1333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34" t="str">
        <f>$B$7</f>
        <v>ОТЧЕТНИ ДАННИ ПО ЕБК ЗА СМЕТКИТЕ ЗА СРЕДСТВАТА ОТ ЕВРОПЕЙСКИЯ СЪЮЗ - КСФ</v>
      </c>
      <c r="C608" s="1735"/>
      <c r="D608" s="1735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1"/>
      <c r="D609" s="400"/>
      <c r="E609" s="406" t="s">
        <v>71</v>
      </c>
      <c r="F609" s="406" t="s">
        <v>1864</v>
      </c>
      <c r="G609" s="238"/>
      <c r="H609" s="1329" t="s">
        <v>489</v>
      </c>
      <c r="I609" s="1330"/>
      <c r="J609" s="1331"/>
      <c r="K609" s="238"/>
      <c r="L609" s="238"/>
      <c r="M609" s="7">
        <f>(IF($E740&lt;&gt;0,$M$2,IF($L740&lt;&gt;0,$M$2,"")))</f>
        <v>1</v>
      </c>
    </row>
    <row r="610" spans="2:13" ht="18">
      <c r="B610" s="1736" t="str">
        <f>$B$9</f>
        <v>Община Сунгурларе</v>
      </c>
      <c r="C610" s="1737"/>
      <c r="D610" s="1738"/>
      <c r="E610" s="115">
        <f>$E$9</f>
        <v>42736</v>
      </c>
      <c r="F610" s="227">
        <f>$F$9</f>
        <v>42855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23" t="str">
        <f>$B$12</f>
        <v>Сунгурларе</v>
      </c>
      <c r="C613" s="1724"/>
      <c r="D613" s="1725"/>
      <c r="E613" s="410" t="s">
        <v>1920</v>
      </c>
      <c r="F613" s="1327" t="str">
        <f>$F$12</f>
        <v>5212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28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1921</v>
      </c>
      <c r="E615" s="239">
        <f>$E$15</f>
        <v>98</v>
      </c>
      <c r="F615" s="414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1"/>
      <c r="D616" s="400"/>
      <c r="E616" s="238"/>
      <c r="F616" s="409"/>
      <c r="G616" s="409"/>
      <c r="H616" s="409"/>
      <c r="I616" s="409"/>
      <c r="J616" s="409"/>
      <c r="K616" s="409"/>
      <c r="L616" s="1344" t="s">
        <v>72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1741</v>
      </c>
      <c r="E617" s="1726" t="s">
        <v>1667</v>
      </c>
      <c r="F617" s="1727"/>
      <c r="G617" s="1727"/>
      <c r="H617" s="1728"/>
      <c r="I617" s="1729" t="s">
        <v>1668</v>
      </c>
      <c r="J617" s="1730"/>
      <c r="K617" s="1730"/>
      <c r="L617" s="1731"/>
      <c r="M617" s="7">
        <f>(IF($E740&lt;&gt;0,$M$2,IF($L740&lt;&gt;0,$M$2,"")))</f>
        <v>1</v>
      </c>
    </row>
    <row r="618" spans="2:13" ht="54.75" customHeight="1" thickBot="1">
      <c r="B618" s="251" t="s">
        <v>704</v>
      </c>
      <c r="C618" s="252" t="s">
        <v>73</v>
      </c>
      <c r="D618" s="253" t="s">
        <v>1742</v>
      </c>
      <c r="E618" s="1370" t="str">
        <f>$E$20</f>
        <v>Уточнен план                Общо</v>
      </c>
      <c r="F618" s="1374" t="str">
        <f>$F$20</f>
        <v>държавни дейности</v>
      </c>
      <c r="G618" s="1375" t="str">
        <f>$G$20</f>
        <v>местни дейности</v>
      </c>
      <c r="H618" s="1376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30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1772</v>
      </c>
      <c r="E619" s="1426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22"/>
      <c r="C620" s="1571" t="str">
        <f>VLOOKUP(D620,OP_LIST2,2,FALSE)</f>
        <v>98213</v>
      </c>
      <c r="D620" s="1423" t="s">
        <v>461</v>
      </c>
      <c r="E620" s="389"/>
      <c r="F620" s="1412"/>
      <c r="G620" s="1413"/>
      <c r="H620" s="1414"/>
      <c r="I620" s="1412"/>
      <c r="J620" s="1413"/>
      <c r="K620" s="1414"/>
      <c r="L620" s="1411"/>
      <c r="M620" s="7">
        <f>(IF($E740&lt;&gt;0,$M$2,IF($L740&lt;&gt;0,$M$2,"")))</f>
        <v>1</v>
      </c>
    </row>
    <row r="621" spans="2:13" ht="15.75">
      <c r="B621" s="1425"/>
      <c r="C621" s="1430">
        <f>VLOOKUP(D622,EBK_DEIN2,2,FALSE)</f>
        <v>3322</v>
      </c>
      <c r="D621" s="1429" t="s">
        <v>1821</v>
      </c>
      <c r="E621" s="389"/>
      <c r="F621" s="1415"/>
      <c r="G621" s="1416"/>
      <c r="H621" s="1417"/>
      <c r="I621" s="1415"/>
      <c r="J621" s="1416"/>
      <c r="K621" s="1417"/>
      <c r="L621" s="1411"/>
      <c r="M621" s="7">
        <f>(IF($E740&lt;&gt;0,$M$2,IF($L740&lt;&gt;0,$M$2,"")))</f>
        <v>1</v>
      </c>
    </row>
    <row r="622" spans="2:13" ht="15.75">
      <c r="B622" s="1421"/>
      <c r="C622" s="1551">
        <f>+C621</f>
        <v>3322</v>
      </c>
      <c r="D622" s="1423" t="s">
        <v>1642</v>
      </c>
      <c r="E622" s="389"/>
      <c r="F622" s="1415"/>
      <c r="G622" s="1416"/>
      <c r="H622" s="1417"/>
      <c r="I622" s="1415"/>
      <c r="J622" s="1416"/>
      <c r="K622" s="1417"/>
      <c r="L622" s="1411"/>
      <c r="M622" s="7">
        <f>(IF($E740&lt;&gt;0,$M$2,IF($L740&lt;&gt;0,$M$2,"")))</f>
        <v>1</v>
      </c>
    </row>
    <row r="623" spans="2:13" ht="15">
      <c r="B623" s="1427"/>
      <c r="C623" s="1424"/>
      <c r="D623" s="1428" t="s">
        <v>1743</v>
      </c>
      <c r="E623" s="389"/>
      <c r="F623" s="1418"/>
      <c r="G623" s="1419"/>
      <c r="H623" s="1420"/>
      <c r="I623" s="1418"/>
      <c r="J623" s="1419"/>
      <c r="K623" s="1420"/>
      <c r="L623" s="1411"/>
      <c r="M623" s="7">
        <f>(IF($E740&lt;&gt;0,$M$2,IF($L740&lt;&gt;0,$M$2,"")))</f>
        <v>1</v>
      </c>
    </row>
    <row r="624" spans="2:14" ht="15.75">
      <c r="B624" s="273">
        <v>100</v>
      </c>
      <c r="C624" s="1732" t="s">
        <v>1773</v>
      </c>
      <c r="D624" s="1733"/>
      <c r="E624" s="274">
        <f aca="true" t="shared" si="139" ref="E624:L624">SUM(E625:E626)</f>
        <v>20891</v>
      </c>
      <c r="F624" s="275">
        <f t="shared" si="139"/>
        <v>0</v>
      </c>
      <c r="G624" s="276">
        <f t="shared" si="139"/>
        <v>20891</v>
      </c>
      <c r="H624" s="277">
        <f>SUM(H625:H626)</f>
        <v>0</v>
      </c>
      <c r="I624" s="275">
        <f t="shared" si="139"/>
        <v>0</v>
      </c>
      <c r="J624" s="276">
        <f t="shared" si="139"/>
        <v>21254</v>
      </c>
      <c r="K624" s="277">
        <f t="shared" si="139"/>
        <v>0</v>
      </c>
      <c r="L624" s="274">
        <f t="shared" si="139"/>
        <v>21254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1774</v>
      </c>
      <c r="E625" s="282">
        <f>F625+G625+H625</f>
        <v>20891</v>
      </c>
      <c r="F625" s="152">
        <v>0</v>
      </c>
      <c r="G625" s="153">
        <v>20891</v>
      </c>
      <c r="H625" s="1386">
        <v>0</v>
      </c>
      <c r="I625" s="152">
        <v>0</v>
      </c>
      <c r="J625" s="153">
        <v>21254</v>
      </c>
      <c r="K625" s="1386">
        <v>0</v>
      </c>
      <c r="L625" s="282">
        <f>I625+J625+K625</f>
        <v>21254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1775</v>
      </c>
      <c r="E626" s="288">
        <f>F626+G626+H626</f>
        <v>0</v>
      </c>
      <c r="F626" s="173"/>
      <c r="G626" s="174"/>
      <c r="H626" s="1392"/>
      <c r="I626" s="173"/>
      <c r="J626" s="174"/>
      <c r="K626" s="1392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17" t="s">
        <v>1776</v>
      </c>
      <c r="D627" s="1718"/>
      <c r="E627" s="274">
        <f aca="true" t="shared" si="141" ref="E627:L627">SUM(E628:E632)</f>
        <v>180</v>
      </c>
      <c r="F627" s="275">
        <f t="shared" si="141"/>
        <v>0</v>
      </c>
      <c r="G627" s="276">
        <f t="shared" si="141"/>
        <v>180</v>
      </c>
      <c r="H627" s="277">
        <f>SUM(H628:H632)</f>
        <v>0</v>
      </c>
      <c r="I627" s="275">
        <f t="shared" si="141"/>
        <v>0</v>
      </c>
      <c r="J627" s="276">
        <f t="shared" si="141"/>
        <v>180</v>
      </c>
      <c r="K627" s="277">
        <f t="shared" si="141"/>
        <v>0</v>
      </c>
      <c r="L627" s="274">
        <f t="shared" si="141"/>
        <v>180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1777</v>
      </c>
      <c r="E628" s="282">
        <f>F628+G628+H628</f>
        <v>0</v>
      </c>
      <c r="F628" s="152"/>
      <c r="G628" s="153"/>
      <c r="H628" s="1386"/>
      <c r="I628" s="152"/>
      <c r="J628" s="153"/>
      <c r="K628" s="1386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1778</v>
      </c>
      <c r="E629" s="296">
        <f>F629+G629+H629</f>
        <v>180</v>
      </c>
      <c r="F629" s="158">
        <v>0</v>
      </c>
      <c r="G629" s="159">
        <v>180</v>
      </c>
      <c r="H629" s="1391">
        <v>0</v>
      </c>
      <c r="I629" s="158">
        <v>0</v>
      </c>
      <c r="J629" s="159">
        <v>180</v>
      </c>
      <c r="K629" s="1391">
        <v>0</v>
      </c>
      <c r="L629" s="296">
        <f>I629+J629+K629</f>
        <v>180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212</v>
      </c>
      <c r="E630" s="296">
        <f>F630+G630+H630</f>
        <v>0</v>
      </c>
      <c r="F630" s="158"/>
      <c r="G630" s="159"/>
      <c r="H630" s="1391"/>
      <c r="I630" s="158"/>
      <c r="J630" s="159"/>
      <c r="K630" s="1391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213</v>
      </c>
      <c r="E631" s="296">
        <f>F631+G631+H631</f>
        <v>0</v>
      </c>
      <c r="F631" s="158"/>
      <c r="G631" s="159"/>
      <c r="H631" s="1391"/>
      <c r="I631" s="158"/>
      <c r="J631" s="159"/>
      <c r="K631" s="1391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214</v>
      </c>
      <c r="E632" s="288">
        <f>F632+G632+H632</f>
        <v>0</v>
      </c>
      <c r="F632" s="173"/>
      <c r="G632" s="174"/>
      <c r="H632" s="1392"/>
      <c r="I632" s="173"/>
      <c r="J632" s="174"/>
      <c r="K632" s="139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19" t="s">
        <v>837</v>
      </c>
      <c r="D633" s="1720"/>
      <c r="E633" s="274">
        <f aca="true" t="shared" si="142" ref="E633:L633">SUM(E634:E640)</f>
        <v>4718</v>
      </c>
      <c r="F633" s="275">
        <f t="shared" si="142"/>
        <v>0</v>
      </c>
      <c r="G633" s="276">
        <f t="shared" si="142"/>
        <v>4718</v>
      </c>
      <c r="H633" s="277">
        <f>SUM(H634:H640)</f>
        <v>0</v>
      </c>
      <c r="I633" s="275">
        <f t="shared" si="142"/>
        <v>0</v>
      </c>
      <c r="J633" s="276">
        <f t="shared" si="142"/>
        <v>4718</v>
      </c>
      <c r="K633" s="277">
        <f t="shared" si="142"/>
        <v>0</v>
      </c>
      <c r="L633" s="274">
        <f t="shared" si="142"/>
        <v>4718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838</v>
      </c>
      <c r="E634" s="282">
        <f aca="true" t="shared" si="143" ref="E634:E641">F634+G634+H634</f>
        <v>2288</v>
      </c>
      <c r="F634" s="152">
        <v>0</v>
      </c>
      <c r="G634" s="153">
        <v>2288</v>
      </c>
      <c r="H634" s="1386">
        <v>0</v>
      </c>
      <c r="I634" s="152">
        <v>0</v>
      </c>
      <c r="J634" s="153">
        <v>2290</v>
      </c>
      <c r="K634" s="1386">
        <v>0</v>
      </c>
      <c r="L634" s="282">
        <f aca="true" t="shared" si="144" ref="L634:L641">I634+J634+K634</f>
        <v>2290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1940</v>
      </c>
      <c r="E635" s="296">
        <f t="shared" si="143"/>
        <v>894</v>
      </c>
      <c r="F635" s="158">
        <v>0</v>
      </c>
      <c r="G635" s="159">
        <v>894</v>
      </c>
      <c r="H635" s="1391">
        <v>0</v>
      </c>
      <c r="I635" s="158">
        <v>0</v>
      </c>
      <c r="J635" s="159">
        <v>896</v>
      </c>
      <c r="K635" s="1391">
        <v>0</v>
      </c>
      <c r="L635" s="296">
        <f t="shared" si="144"/>
        <v>896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1901</v>
      </c>
      <c r="E636" s="296">
        <f>F636+G636+H636</f>
        <v>0</v>
      </c>
      <c r="F636" s="489">
        <v>0</v>
      </c>
      <c r="G636" s="490">
        <v>0</v>
      </c>
      <c r="H636" s="160">
        <v>0</v>
      </c>
      <c r="I636" s="489">
        <v>0</v>
      </c>
      <c r="J636" s="490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839</v>
      </c>
      <c r="E637" s="296">
        <f t="shared" si="143"/>
        <v>1012</v>
      </c>
      <c r="F637" s="158">
        <v>0</v>
      </c>
      <c r="G637" s="159">
        <v>1012</v>
      </c>
      <c r="H637" s="1391">
        <v>0</v>
      </c>
      <c r="I637" s="158">
        <v>0</v>
      </c>
      <c r="J637" s="159">
        <v>1021</v>
      </c>
      <c r="K637" s="1391">
        <v>0</v>
      </c>
      <c r="L637" s="296">
        <f t="shared" si="144"/>
        <v>1021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840</v>
      </c>
      <c r="E638" s="296">
        <f t="shared" si="143"/>
        <v>524</v>
      </c>
      <c r="F638" s="158">
        <v>0</v>
      </c>
      <c r="G638" s="159">
        <v>524</v>
      </c>
      <c r="H638" s="1391">
        <v>0</v>
      </c>
      <c r="I638" s="158">
        <v>0</v>
      </c>
      <c r="J638" s="159">
        <v>511</v>
      </c>
      <c r="K638" s="1391">
        <v>0</v>
      </c>
      <c r="L638" s="296">
        <f t="shared" si="144"/>
        <v>511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1903</v>
      </c>
      <c r="E639" s="296">
        <f>F639+G639+H639</f>
        <v>0</v>
      </c>
      <c r="F639" s="489">
        <v>0</v>
      </c>
      <c r="G639" s="490">
        <v>0</v>
      </c>
      <c r="H639" s="160">
        <v>0</v>
      </c>
      <c r="I639" s="489">
        <v>0</v>
      </c>
      <c r="J639" s="490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841</v>
      </c>
      <c r="E640" s="288">
        <f t="shared" si="143"/>
        <v>0</v>
      </c>
      <c r="F640" s="173"/>
      <c r="G640" s="174"/>
      <c r="H640" s="1392"/>
      <c r="I640" s="173"/>
      <c r="J640" s="174"/>
      <c r="K640" s="1392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21" t="s">
        <v>842</v>
      </c>
      <c r="D641" s="1722"/>
      <c r="E641" s="311">
        <f t="shared" si="143"/>
        <v>0</v>
      </c>
      <c r="F641" s="1393"/>
      <c r="G641" s="1394"/>
      <c r="H641" s="1395"/>
      <c r="I641" s="1393"/>
      <c r="J641" s="1394"/>
      <c r="K641" s="1395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17" t="s">
        <v>843</v>
      </c>
      <c r="D642" s="1718"/>
      <c r="E642" s="311">
        <f aca="true" t="shared" si="145" ref="E642:L642">SUM(E643:E659)</f>
        <v>7187</v>
      </c>
      <c r="F642" s="275">
        <f t="shared" si="145"/>
        <v>0</v>
      </c>
      <c r="G642" s="276">
        <f t="shared" si="145"/>
        <v>7187</v>
      </c>
      <c r="H642" s="277">
        <f>SUM(H643:H659)</f>
        <v>0</v>
      </c>
      <c r="I642" s="275">
        <f t="shared" si="145"/>
        <v>0</v>
      </c>
      <c r="J642" s="276">
        <f t="shared" si="145"/>
        <v>9611</v>
      </c>
      <c r="K642" s="277">
        <f t="shared" si="145"/>
        <v>0</v>
      </c>
      <c r="L642" s="311">
        <f t="shared" si="145"/>
        <v>9611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844</v>
      </c>
      <c r="E643" s="282">
        <f aca="true" t="shared" si="146" ref="E643:E659">F643+G643+H643</f>
        <v>0</v>
      </c>
      <c r="F643" s="152"/>
      <c r="G643" s="153"/>
      <c r="H643" s="1386"/>
      <c r="I643" s="152"/>
      <c r="J643" s="153"/>
      <c r="K643" s="1386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845</v>
      </c>
      <c r="E644" s="296">
        <f t="shared" si="146"/>
        <v>0</v>
      </c>
      <c r="F644" s="158"/>
      <c r="G644" s="159"/>
      <c r="H644" s="1391"/>
      <c r="I644" s="158"/>
      <c r="J644" s="159"/>
      <c r="K644" s="1391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846</v>
      </c>
      <c r="E645" s="296">
        <f t="shared" si="146"/>
        <v>0</v>
      </c>
      <c r="F645" s="158"/>
      <c r="G645" s="159"/>
      <c r="H645" s="1391"/>
      <c r="I645" s="158"/>
      <c r="J645" s="159"/>
      <c r="K645" s="1391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847</v>
      </c>
      <c r="E646" s="296">
        <f t="shared" si="146"/>
        <v>1229</v>
      </c>
      <c r="F646" s="158">
        <v>0</v>
      </c>
      <c r="G646" s="159">
        <v>1229</v>
      </c>
      <c r="H646" s="1391">
        <v>0</v>
      </c>
      <c r="I646" s="158">
        <v>0</v>
      </c>
      <c r="J646" s="159">
        <v>2633</v>
      </c>
      <c r="K646" s="1391">
        <v>0</v>
      </c>
      <c r="L646" s="296">
        <f t="shared" si="147"/>
        <v>2633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848</v>
      </c>
      <c r="E647" s="296">
        <f t="shared" si="146"/>
        <v>5958</v>
      </c>
      <c r="F647" s="158">
        <v>0</v>
      </c>
      <c r="G647" s="159">
        <v>5958</v>
      </c>
      <c r="H647" s="1391">
        <v>0</v>
      </c>
      <c r="I647" s="158">
        <v>0</v>
      </c>
      <c r="J647" s="159">
        <v>6978</v>
      </c>
      <c r="K647" s="1391">
        <v>0</v>
      </c>
      <c r="L647" s="296">
        <f t="shared" si="147"/>
        <v>6978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849</v>
      </c>
      <c r="E648" s="315">
        <f t="shared" si="146"/>
        <v>0</v>
      </c>
      <c r="F648" s="164"/>
      <c r="G648" s="165"/>
      <c r="H648" s="1387"/>
      <c r="I648" s="164"/>
      <c r="J648" s="165"/>
      <c r="K648" s="1387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850</v>
      </c>
      <c r="E649" s="321">
        <f t="shared" si="146"/>
        <v>0</v>
      </c>
      <c r="F649" s="454"/>
      <c r="G649" s="455"/>
      <c r="H649" s="1399"/>
      <c r="I649" s="454"/>
      <c r="J649" s="455"/>
      <c r="K649" s="1399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851</v>
      </c>
      <c r="E650" s="327">
        <f t="shared" si="146"/>
        <v>0</v>
      </c>
      <c r="F650" s="449"/>
      <c r="G650" s="450"/>
      <c r="H650" s="1396"/>
      <c r="I650" s="449"/>
      <c r="J650" s="450"/>
      <c r="K650" s="1396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852</v>
      </c>
      <c r="E651" s="321">
        <f t="shared" si="146"/>
        <v>0</v>
      </c>
      <c r="F651" s="454"/>
      <c r="G651" s="455"/>
      <c r="H651" s="1399"/>
      <c r="I651" s="454"/>
      <c r="J651" s="455"/>
      <c r="K651" s="1399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853</v>
      </c>
      <c r="E652" s="296">
        <f t="shared" si="146"/>
        <v>0</v>
      </c>
      <c r="F652" s="158"/>
      <c r="G652" s="159"/>
      <c r="H652" s="1391"/>
      <c r="I652" s="158"/>
      <c r="J652" s="159"/>
      <c r="K652" s="1391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1904</v>
      </c>
      <c r="E653" s="327">
        <f t="shared" si="146"/>
        <v>0</v>
      </c>
      <c r="F653" s="449"/>
      <c r="G653" s="450"/>
      <c r="H653" s="1396"/>
      <c r="I653" s="449"/>
      <c r="J653" s="450"/>
      <c r="K653" s="1396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854</v>
      </c>
      <c r="E654" s="321">
        <f t="shared" si="146"/>
        <v>0</v>
      </c>
      <c r="F654" s="454"/>
      <c r="G654" s="455"/>
      <c r="H654" s="1399"/>
      <c r="I654" s="454"/>
      <c r="J654" s="455"/>
      <c r="K654" s="1399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1830</v>
      </c>
      <c r="E655" s="327">
        <f t="shared" si="146"/>
        <v>0</v>
      </c>
      <c r="F655" s="449"/>
      <c r="G655" s="450"/>
      <c r="H655" s="1396"/>
      <c r="I655" s="449"/>
      <c r="J655" s="450"/>
      <c r="K655" s="1396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855</v>
      </c>
      <c r="E656" s="336">
        <f t="shared" si="146"/>
        <v>0</v>
      </c>
      <c r="F656" s="600"/>
      <c r="G656" s="601"/>
      <c r="H656" s="1398"/>
      <c r="I656" s="600"/>
      <c r="J656" s="601"/>
      <c r="K656" s="1398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1941</v>
      </c>
      <c r="E657" s="321">
        <f t="shared" si="146"/>
        <v>0</v>
      </c>
      <c r="F657" s="454"/>
      <c r="G657" s="455"/>
      <c r="H657" s="1399"/>
      <c r="I657" s="454"/>
      <c r="J657" s="455"/>
      <c r="K657" s="1399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950</v>
      </c>
      <c r="E658" s="296">
        <f t="shared" si="146"/>
        <v>0</v>
      </c>
      <c r="F658" s="158"/>
      <c r="G658" s="159"/>
      <c r="H658" s="1391"/>
      <c r="I658" s="158"/>
      <c r="J658" s="159"/>
      <c r="K658" s="139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856</v>
      </c>
      <c r="E659" s="288">
        <f t="shared" si="146"/>
        <v>0</v>
      </c>
      <c r="F659" s="173"/>
      <c r="G659" s="174"/>
      <c r="H659" s="1392"/>
      <c r="I659" s="173"/>
      <c r="J659" s="174"/>
      <c r="K659" s="1392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12" t="s">
        <v>917</v>
      </c>
      <c r="D660" s="1709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1942</v>
      </c>
      <c r="E661" s="282">
        <f>F661+G661+H661</f>
        <v>0</v>
      </c>
      <c r="F661" s="152"/>
      <c r="G661" s="153"/>
      <c r="H661" s="1386"/>
      <c r="I661" s="152"/>
      <c r="J661" s="153"/>
      <c r="K661" s="1386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1943</v>
      </c>
      <c r="E662" s="296">
        <f>F662+G662+H662</f>
        <v>0</v>
      </c>
      <c r="F662" s="158"/>
      <c r="G662" s="159"/>
      <c r="H662" s="1391"/>
      <c r="I662" s="158"/>
      <c r="J662" s="159"/>
      <c r="K662" s="1391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1944</v>
      </c>
      <c r="E663" s="288">
        <f>F663+G663+H663</f>
        <v>0</v>
      </c>
      <c r="F663" s="173"/>
      <c r="G663" s="174"/>
      <c r="H663" s="1392"/>
      <c r="I663" s="173"/>
      <c r="J663" s="174"/>
      <c r="K663" s="1392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12" t="s">
        <v>1751</v>
      </c>
      <c r="D664" s="1709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857</v>
      </c>
      <c r="E665" s="282">
        <f>F665+G665+H665</f>
        <v>0</v>
      </c>
      <c r="F665" s="152"/>
      <c r="G665" s="153"/>
      <c r="H665" s="1386"/>
      <c r="I665" s="152"/>
      <c r="J665" s="153"/>
      <c r="K665" s="1386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858</v>
      </c>
      <c r="E666" s="296">
        <f>F666+G666+H666</f>
        <v>0</v>
      </c>
      <c r="F666" s="158"/>
      <c r="G666" s="159"/>
      <c r="H666" s="1391"/>
      <c r="I666" s="158"/>
      <c r="J666" s="159"/>
      <c r="K666" s="1391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859</v>
      </c>
      <c r="E667" s="296">
        <f>F667+G667+H667</f>
        <v>0</v>
      </c>
      <c r="F667" s="489">
        <v>0</v>
      </c>
      <c r="G667" s="490">
        <v>0</v>
      </c>
      <c r="H667" s="160">
        <v>0</v>
      </c>
      <c r="I667" s="489">
        <v>0</v>
      </c>
      <c r="J667" s="490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860</v>
      </c>
      <c r="E668" s="296">
        <f>F668+G668+H668</f>
        <v>0</v>
      </c>
      <c r="F668" s="489">
        <v>0</v>
      </c>
      <c r="G668" s="490">
        <v>0</v>
      </c>
      <c r="H668" s="160">
        <v>0</v>
      </c>
      <c r="I668" s="489">
        <v>0</v>
      </c>
      <c r="J668" s="490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861</v>
      </c>
      <c r="E669" s="288">
        <f>F669+G669+H669</f>
        <v>0</v>
      </c>
      <c r="F669" s="173"/>
      <c r="G669" s="174"/>
      <c r="H669" s="1392"/>
      <c r="I669" s="173"/>
      <c r="J669" s="174"/>
      <c r="K669" s="1392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12" t="s">
        <v>862</v>
      </c>
      <c r="D670" s="1709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951</v>
      </c>
      <c r="E671" s="282">
        <f aca="true" t="shared" si="151" ref="E671:E676">F671+G671+H671</f>
        <v>0</v>
      </c>
      <c r="F671" s="152"/>
      <c r="G671" s="153"/>
      <c r="H671" s="1386"/>
      <c r="I671" s="152"/>
      <c r="J671" s="153"/>
      <c r="K671" s="1386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863</v>
      </c>
      <c r="E672" s="288">
        <f t="shared" si="151"/>
        <v>0</v>
      </c>
      <c r="F672" s="173"/>
      <c r="G672" s="174"/>
      <c r="H672" s="1392"/>
      <c r="I672" s="173"/>
      <c r="J672" s="174"/>
      <c r="K672" s="1392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12" t="s">
        <v>864</v>
      </c>
      <c r="D673" s="1709"/>
      <c r="E673" s="311">
        <f t="shared" si="151"/>
        <v>0</v>
      </c>
      <c r="F673" s="1393"/>
      <c r="G673" s="1394"/>
      <c r="H673" s="1395"/>
      <c r="I673" s="1393"/>
      <c r="J673" s="1394"/>
      <c r="K673" s="1395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15" t="s">
        <v>865</v>
      </c>
      <c r="D674" s="1716"/>
      <c r="E674" s="311">
        <f t="shared" si="151"/>
        <v>0</v>
      </c>
      <c r="F674" s="1393"/>
      <c r="G674" s="1394"/>
      <c r="H674" s="1395"/>
      <c r="I674" s="1393"/>
      <c r="J674" s="1394"/>
      <c r="K674" s="1395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15" t="s">
        <v>866</v>
      </c>
      <c r="D675" s="1716"/>
      <c r="E675" s="311">
        <f t="shared" si="151"/>
        <v>0</v>
      </c>
      <c r="F675" s="1393"/>
      <c r="G675" s="1394"/>
      <c r="H675" s="1395"/>
      <c r="I675" s="1393"/>
      <c r="J675" s="1394"/>
      <c r="K675" s="1395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15" t="s">
        <v>1301</v>
      </c>
      <c r="D676" s="1716"/>
      <c r="E676" s="311">
        <f t="shared" si="151"/>
        <v>0</v>
      </c>
      <c r="F676" s="1393"/>
      <c r="G676" s="1394"/>
      <c r="H676" s="1395"/>
      <c r="I676" s="1393"/>
      <c r="J676" s="1394"/>
      <c r="K676" s="1395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12" t="s">
        <v>867</v>
      </c>
      <c r="D677" s="1709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1635</v>
      </c>
      <c r="E678" s="282">
        <f aca="true" t="shared" si="154" ref="E678:E685">F678+G678+H678</f>
        <v>0</v>
      </c>
      <c r="F678" s="152"/>
      <c r="G678" s="153"/>
      <c r="H678" s="1386"/>
      <c r="I678" s="152"/>
      <c r="J678" s="153"/>
      <c r="K678" s="1386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868</v>
      </c>
      <c r="E679" s="282">
        <f t="shared" si="154"/>
        <v>0</v>
      </c>
      <c r="F679" s="152"/>
      <c r="G679" s="153"/>
      <c r="H679" s="1386"/>
      <c r="I679" s="152"/>
      <c r="J679" s="153"/>
      <c r="K679" s="1386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869</v>
      </c>
      <c r="E680" s="327">
        <f t="shared" si="154"/>
        <v>0</v>
      </c>
      <c r="F680" s="449"/>
      <c r="G680" s="450"/>
      <c r="H680" s="1396"/>
      <c r="I680" s="449"/>
      <c r="J680" s="450"/>
      <c r="K680" s="1396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870</v>
      </c>
      <c r="E681" s="352">
        <f t="shared" si="154"/>
        <v>0</v>
      </c>
      <c r="F681" s="636"/>
      <c r="G681" s="637"/>
      <c r="H681" s="1397"/>
      <c r="I681" s="636"/>
      <c r="J681" s="637"/>
      <c r="K681" s="1397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871</v>
      </c>
      <c r="E682" s="336">
        <f t="shared" si="154"/>
        <v>0</v>
      </c>
      <c r="F682" s="600"/>
      <c r="G682" s="601"/>
      <c r="H682" s="1398"/>
      <c r="I682" s="600"/>
      <c r="J682" s="601"/>
      <c r="K682" s="1398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1636</v>
      </c>
      <c r="E683" s="321">
        <f t="shared" si="154"/>
        <v>0</v>
      </c>
      <c r="F683" s="454"/>
      <c r="G683" s="455"/>
      <c r="H683" s="1399"/>
      <c r="I683" s="454"/>
      <c r="J683" s="455"/>
      <c r="K683" s="1399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872</v>
      </c>
      <c r="E684" s="321">
        <f t="shared" si="154"/>
        <v>0</v>
      </c>
      <c r="F684" s="454"/>
      <c r="G684" s="455"/>
      <c r="H684" s="1399"/>
      <c r="I684" s="454"/>
      <c r="J684" s="455"/>
      <c r="K684" s="1399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873</v>
      </c>
      <c r="E685" s="288">
        <f t="shared" si="154"/>
        <v>0</v>
      </c>
      <c r="F685" s="173"/>
      <c r="G685" s="174"/>
      <c r="H685" s="1392"/>
      <c r="I685" s="173"/>
      <c r="J685" s="174"/>
      <c r="K685" s="1392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874</v>
      </c>
      <c r="D686" s="684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875</v>
      </c>
      <c r="E687" s="282">
        <f aca="true" t="shared" si="157" ref="E687:E695">F687+G687+H687</f>
        <v>0</v>
      </c>
      <c r="F687" s="487">
        <v>0</v>
      </c>
      <c r="G687" s="488">
        <v>0</v>
      </c>
      <c r="H687" s="154">
        <v>0</v>
      </c>
      <c r="I687" s="487">
        <v>0</v>
      </c>
      <c r="J687" s="488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1744</v>
      </c>
      <c r="E688" s="296">
        <f t="shared" si="157"/>
        <v>0</v>
      </c>
      <c r="F688" s="489">
        <v>0</v>
      </c>
      <c r="G688" s="490">
        <v>0</v>
      </c>
      <c r="H688" s="160">
        <v>0</v>
      </c>
      <c r="I688" s="489">
        <v>0</v>
      </c>
      <c r="J688" s="490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876</v>
      </c>
      <c r="E689" s="296">
        <f t="shared" si="157"/>
        <v>0</v>
      </c>
      <c r="F689" s="489">
        <v>0</v>
      </c>
      <c r="G689" s="490">
        <v>0</v>
      </c>
      <c r="H689" s="160">
        <v>0</v>
      </c>
      <c r="I689" s="489">
        <v>0</v>
      </c>
      <c r="J689" s="490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877</v>
      </c>
      <c r="E690" s="296">
        <f t="shared" si="157"/>
        <v>0</v>
      </c>
      <c r="F690" s="489">
        <v>0</v>
      </c>
      <c r="G690" s="490">
        <v>0</v>
      </c>
      <c r="H690" s="160">
        <v>0</v>
      </c>
      <c r="I690" s="489">
        <v>0</v>
      </c>
      <c r="J690" s="490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878</v>
      </c>
      <c r="E691" s="296">
        <f t="shared" si="157"/>
        <v>0</v>
      </c>
      <c r="F691" s="489">
        <v>0</v>
      </c>
      <c r="G691" s="490">
        <v>0</v>
      </c>
      <c r="H691" s="160">
        <v>0</v>
      </c>
      <c r="I691" s="489">
        <v>0</v>
      </c>
      <c r="J691" s="490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1298</v>
      </c>
      <c r="E692" s="288">
        <f t="shared" si="157"/>
        <v>0</v>
      </c>
      <c r="F692" s="491">
        <v>0</v>
      </c>
      <c r="G692" s="492">
        <v>0</v>
      </c>
      <c r="H692" s="175">
        <v>0</v>
      </c>
      <c r="I692" s="491">
        <v>0</v>
      </c>
      <c r="J692" s="492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12" t="s">
        <v>879</v>
      </c>
      <c r="D693" s="1709"/>
      <c r="E693" s="311">
        <f t="shared" si="157"/>
        <v>0</v>
      </c>
      <c r="F693" s="1442">
        <v>0</v>
      </c>
      <c r="G693" s="1443">
        <v>0</v>
      </c>
      <c r="H693" s="1444">
        <v>0</v>
      </c>
      <c r="I693" s="1442">
        <v>0</v>
      </c>
      <c r="J693" s="1443">
        <v>0</v>
      </c>
      <c r="K693" s="1444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12" t="s">
        <v>880</v>
      </c>
      <c r="D694" s="1709"/>
      <c r="E694" s="311">
        <f t="shared" si="157"/>
        <v>0</v>
      </c>
      <c r="F694" s="1393"/>
      <c r="G694" s="1394"/>
      <c r="H694" s="1395"/>
      <c r="I694" s="1393"/>
      <c r="J694" s="1394"/>
      <c r="K694" s="1395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12" t="s">
        <v>881</v>
      </c>
      <c r="D695" s="1709"/>
      <c r="E695" s="311">
        <f t="shared" si="157"/>
        <v>0</v>
      </c>
      <c r="F695" s="1393"/>
      <c r="G695" s="1394"/>
      <c r="H695" s="1395"/>
      <c r="I695" s="1393"/>
      <c r="J695" s="1394"/>
      <c r="K695" s="1395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12" t="s">
        <v>882</v>
      </c>
      <c r="D696" s="1709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883</v>
      </c>
      <c r="E697" s="282">
        <f aca="true" t="shared" si="161" ref="E697:E702">F697+G697+H697</f>
        <v>0</v>
      </c>
      <c r="F697" s="152"/>
      <c r="G697" s="153"/>
      <c r="H697" s="1386"/>
      <c r="I697" s="152"/>
      <c r="J697" s="153"/>
      <c r="K697" s="1386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884</v>
      </c>
      <c r="E698" s="296">
        <f t="shared" si="161"/>
        <v>0</v>
      </c>
      <c r="F698" s="158"/>
      <c r="G698" s="159"/>
      <c r="H698" s="1391"/>
      <c r="I698" s="158"/>
      <c r="J698" s="159"/>
      <c r="K698" s="1391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885</v>
      </c>
      <c r="E699" s="296">
        <f t="shared" si="161"/>
        <v>0</v>
      </c>
      <c r="F699" s="158"/>
      <c r="G699" s="159"/>
      <c r="H699" s="1391"/>
      <c r="I699" s="158"/>
      <c r="J699" s="159"/>
      <c r="K699" s="1391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886</v>
      </c>
      <c r="E700" s="296">
        <f t="shared" si="161"/>
        <v>0</v>
      </c>
      <c r="F700" s="158"/>
      <c r="G700" s="159"/>
      <c r="H700" s="1391"/>
      <c r="I700" s="158"/>
      <c r="J700" s="159"/>
      <c r="K700" s="1391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887</v>
      </c>
      <c r="E701" s="296">
        <f t="shared" si="161"/>
        <v>0</v>
      </c>
      <c r="F701" s="158"/>
      <c r="G701" s="159"/>
      <c r="H701" s="1391"/>
      <c r="I701" s="158"/>
      <c r="J701" s="159"/>
      <c r="K701" s="1391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888</v>
      </c>
      <c r="E702" s="288">
        <f t="shared" si="161"/>
        <v>0</v>
      </c>
      <c r="F702" s="173"/>
      <c r="G702" s="174"/>
      <c r="H702" s="1392"/>
      <c r="I702" s="173"/>
      <c r="J702" s="174"/>
      <c r="K702" s="1392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12" t="s">
        <v>1302</v>
      </c>
      <c r="D703" s="1709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889</v>
      </c>
      <c r="E704" s="282">
        <f aca="true" t="shared" si="164" ref="E704:E709">F704+G704+H704</f>
        <v>0</v>
      </c>
      <c r="F704" s="152"/>
      <c r="G704" s="153"/>
      <c r="H704" s="1386"/>
      <c r="I704" s="152"/>
      <c r="J704" s="153"/>
      <c r="K704" s="1386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890</v>
      </c>
      <c r="E705" s="296">
        <f t="shared" si="164"/>
        <v>0</v>
      </c>
      <c r="F705" s="158"/>
      <c r="G705" s="159"/>
      <c r="H705" s="1391"/>
      <c r="I705" s="158"/>
      <c r="J705" s="159"/>
      <c r="K705" s="1391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891</v>
      </c>
      <c r="E706" s="288">
        <f t="shared" si="164"/>
        <v>0</v>
      </c>
      <c r="F706" s="173"/>
      <c r="G706" s="174"/>
      <c r="H706" s="1392"/>
      <c r="I706" s="173"/>
      <c r="J706" s="174"/>
      <c r="K706" s="1392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12" t="s">
        <v>1299</v>
      </c>
      <c r="D707" s="1709"/>
      <c r="E707" s="311">
        <f t="shared" si="164"/>
        <v>0</v>
      </c>
      <c r="F707" s="1393"/>
      <c r="G707" s="1394"/>
      <c r="H707" s="1395"/>
      <c r="I707" s="1393"/>
      <c r="J707" s="1394"/>
      <c r="K707" s="1395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12" t="s">
        <v>1300</v>
      </c>
      <c r="D708" s="1709"/>
      <c r="E708" s="311">
        <f t="shared" si="164"/>
        <v>0</v>
      </c>
      <c r="F708" s="1393"/>
      <c r="G708" s="1394"/>
      <c r="H708" s="1395"/>
      <c r="I708" s="1393"/>
      <c r="J708" s="1394"/>
      <c r="K708" s="1395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15" t="s">
        <v>892</v>
      </c>
      <c r="D709" s="1716"/>
      <c r="E709" s="311">
        <f t="shared" si="164"/>
        <v>0</v>
      </c>
      <c r="F709" s="1393"/>
      <c r="G709" s="1394"/>
      <c r="H709" s="1395"/>
      <c r="I709" s="1393"/>
      <c r="J709" s="1394"/>
      <c r="K709" s="1395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12" t="s">
        <v>918</v>
      </c>
      <c r="D710" s="1709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919</v>
      </c>
      <c r="E711" s="282">
        <f>F711+G711+H711</f>
        <v>0</v>
      </c>
      <c r="F711" s="152"/>
      <c r="G711" s="153"/>
      <c r="H711" s="1386"/>
      <c r="I711" s="152"/>
      <c r="J711" s="153"/>
      <c r="K711" s="1386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920</v>
      </c>
      <c r="E712" s="288">
        <f>F712+G712+H712</f>
        <v>0</v>
      </c>
      <c r="F712" s="173"/>
      <c r="G712" s="174"/>
      <c r="H712" s="1392"/>
      <c r="I712" s="173"/>
      <c r="J712" s="174"/>
      <c r="K712" s="1392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10" t="s">
        <v>893</v>
      </c>
      <c r="D713" s="1711"/>
      <c r="E713" s="311">
        <f>F713+G713+H713</f>
        <v>0</v>
      </c>
      <c r="F713" s="1393"/>
      <c r="G713" s="1394"/>
      <c r="H713" s="1395"/>
      <c r="I713" s="1393"/>
      <c r="J713" s="1394"/>
      <c r="K713" s="1395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10" t="s">
        <v>894</v>
      </c>
      <c r="D714" s="1711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895</v>
      </c>
      <c r="E715" s="282">
        <f aca="true" t="shared" si="168" ref="E715:E721">F715+G715+H715</f>
        <v>0</v>
      </c>
      <c r="F715" s="152"/>
      <c r="G715" s="153"/>
      <c r="H715" s="1386"/>
      <c r="I715" s="152"/>
      <c r="J715" s="153"/>
      <c r="K715" s="1386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896</v>
      </c>
      <c r="E716" s="296">
        <f t="shared" si="168"/>
        <v>0</v>
      </c>
      <c r="F716" s="158"/>
      <c r="G716" s="159"/>
      <c r="H716" s="1391"/>
      <c r="I716" s="158"/>
      <c r="J716" s="159"/>
      <c r="K716" s="1391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235</v>
      </c>
      <c r="E717" s="296">
        <f t="shared" si="168"/>
        <v>0</v>
      </c>
      <c r="F717" s="158"/>
      <c r="G717" s="159"/>
      <c r="H717" s="1391"/>
      <c r="I717" s="158"/>
      <c r="J717" s="159"/>
      <c r="K717" s="1391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236</v>
      </c>
      <c r="E718" s="296">
        <f t="shared" si="168"/>
        <v>0</v>
      </c>
      <c r="F718" s="158"/>
      <c r="G718" s="159"/>
      <c r="H718" s="1391"/>
      <c r="I718" s="158"/>
      <c r="J718" s="159"/>
      <c r="K718" s="1391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237</v>
      </c>
      <c r="E719" s="296">
        <f t="shared" si="168"/>
        <v>0</v>
      </c>
      <c r="F719" s="158"/>
      <c r="G719" s="159"/>
      <c r="H719" s="1391"/>
      <c r="I719" s="158"/>
      <c r="J719" s="159"/>
      <c r="K719" s="1391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238</v>
      </c>
      <c r="E720" s="296">
        <f t="shared" si="168"/>
        <v>0</v>
      </c>
      <c r="F720" s="158"/>
      <c r="G720" s="159"/>
      <c r="H720" s="1391"/>
      <c r="I720" s="158"/>
      <c r="J720" s="159"/>
      <c r="K720" s="1391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239</v>
      </c>
      <c r="E721" s="288">
        <f t="shared" si="168"/>
        <v>0</v>
      </c>
      <c r="F721" s="173"/>
      <c r="G721" s="174"/>
      <c r="H721" s="1392"/>
      <c r="I721" s="173"/>
      <c r="J721" s="174"/>
      <c r="K721" s="1392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10" t="s">
        <v>240</v>
      </c>
      <c r="D722" s="1711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952</v>
      </c>
      <c r="E723" s="282">
        <f>F723+G723+H723</f>
        <v>0</v>
      </c>
      <c r="F723" s="152"/>
      <c r="G723" s="153"/>
      <c r="H723" s="1386"/>
      <c r="I723" s="152"/>
      <c r="J723" s="153"/>
      <c r="K723" s="1386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241</v>
      </c>
      <c r="E724" s="288">
        <f>F724+G724+H724</f>
        <v>0</v>
      </c>
      <c r="F724" s="173"/>
      <c r="G724" s="174"/>
      <c r="H724" s="1392"/>
      <c r="I724" s="173"/>
      <c r="J724" s="174"/>
      <c r="K724" s="1392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10" t="s">
        <v>1714</v>
      </c>
      <c r="D725" s="1711"/>
      <c r="E725" s="311">
        <f>F725+G725+H725</f>
        <v>0</v>
      </c>
      <c r="F725" s="1393"/>
      <c r="G725" s="1394"/>
      <c r="H725" s="1395"/>
      <c r="I725" s="1393"/>
      <c r="J725" s="1394"/>
      <c r="K725" s="1395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12" t="s">
        <v>1715</v>
      </c>
      <c r="D726" s="1709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1716</v>
      </c>
      <c r="E727" s="282">
        <f>F727+G727+H727</f>
        <v>0</v>
      </c>
      <c r="F727" s="152"/>
      <c r="G727" s="153"/>
      <c r="H727" s="1386"/>
      <c r="I727" s="152"/>
      <c r="J727" s="153"/>
      <c r="K727" s="1386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1717</v>
      </c>
      <c r="E728" s="296">
        <f>F728+G728+H728</f>
        <v>0</v>
      </c>
      <c r="F728" s="158"/>
      <c r="G728" s="159"/>
      <c r="H728" s="1391"/>
      <c r="I728" s="158"/>
      <c r="J728" s="159"/>
      <c r="K728" s="1391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1718</v>
      </c>
      <c r="E729" s="296">
        <f>F729+G729+H729</f>
        <v>0</v>
      </c>
      <c r="F729" s="158"/>
      <c r="G729" s="159"/>
      <c r="H729" s="1391"/>
      <c r="I729" s="158"/>
      <c r="J729" s="159"/>
      <c r="K729" s="1391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1719</v>
      </c>
      <c r="E730" s="288">
        <f>F730+G730+H730</f>
        <v>0</v>
      </c>
      <c r="F730" s="173"/>
      <c r="G730" s="174"/>
      <c r="H730" s="1392"/>
      <c r="I730" s="173"/>
      <c r="J730" s="174"/>
      <c r="K730" s="1392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13" t="s">
        <v>1945</v>
      </c>
      <c r="D731" s="1714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1720</v>
      </c>
      <c r="E732" s="282">
        <f>F732+G732+H732</f>
        <v>0</v>
      </c>
      <c r="F732" s="152"/>
      <c r="G732" s="153"/>
      <c r="H732" s="1386"/>
      <c r="I732" s="152"/>
      <c r="J732" s="153"/>
      <c r="K732" s="1386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1721</v>
      </c>
      <c r="E733" s="315">
        <f>F733+G733+H733</f>
        <v>0</v>
      </c>
      <c r="F733" s="164"/>
      <c r="G733" s="165"/>
      <c r="H733" s="1387"/>
      <c r="I733" s="164"/>
      <c r="J733" s="165"/>
      <c r="K733" s="1387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1722</v>
      </c>
      <c r="E734" s="378">
        <f>F734+G734+H734</f>
        <v>0</v>
      </c>
      <c r="F734" s="1388"/>
      <c r="G734" s="1389"/>
      <c r="H734" s="1390"/>
      <c r="I734" s="1388"/>
      <c r="J734" s="1389"/>
      <c r="K734" s="1390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2"/>
      <c r="C735" s="1708" t="s">
        <v>1723</v>
      </c>
      <c r="D735" s="1709"/>
      <c r="E735" s="1409"/>
      <c r="F735" s="1409"/>
      <c r="G735" s="1409"/>
      <c r="H735" s="1409"/>
      <c r="I735" s="1409"/>
      <c r="J735" s="1409"/>
      <c r="K735" s="1409"/>
      <c r="L735" s="1410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08" t="s">
        <v>1723</v>
      </c>
      <c r="D736" s="1709"/>
      <c r="E736" s="311">
        <f>F736+G736+H736</f>
        <v>0</v>
      </c>
      <c r="F736" s="1400"/>
      <c r="G736" s="1401"/>
      <c r="H736" s="1402"/>
      <c r="I736" s="1432">
        <v>0</v>
      </c>
      <c r="J736" s="1433">
        <v>0</v>
      </c>
      <c r="K736" s="1434">
        <v>0</v>
      </c>
      <c r="L736" s="311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04"/>
      <c r="C737" s="1405"/>
      <c r="D737" s="1406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07"/>
      <c r="C738" s="111"/>
      <c r="D738" s="1408"/>
      <c r="E738" s="219"/>
      <c r="F738" s="219"/>
      <c r="G738" s="219"/>
      <c r="H738" s="219"/>
      <c r="I738" s="219"/>
      <c r="J738" s="219"/>
      <c r="K738" s="219"/>
      <c r="L738" s="389"/>
      <c r="M738" s="12">
        <f t="shared" si="159"/>
      </c>
      <c r="N738" s="13"/>
    </row>
    <row r="739" spans="1:14" ht="15.75">
      <c r="A739" s="23">
        <v>755</v>
      </c>
      <c r="B739" s="1407"/>
      <c r="C739" s="111"/>
      <c r="D739" s="1408"/>
      <c r="E739" s="219"/>
      <c r="F739" s="219"/>
      <c r="G739" s="219"/>
      <c r="H739" s="219"/>
      <c r="I739" s="219"/>
      <c r="J739" s="219"/>
      <c r="K739" s="219"/>
      <c r="L739" s="389"/>
      <c r="M739" s="12">
        <f t="shared" si="159"/>
      </c>
      <c r="N739" s="13"/>
    </row>
    <row r="740" spans="1:14" ht="16.5" thickBot="1">
      <c r="A740" s="23">
        <v>760</v>
      </c>
      <c r="B740" s="1435"/>
      <c r="C740" s="393" t="s">
        <v>1770</v>
      </c>
      <c r="D740" s="1403">
        <f>+B740</f>
        <v>0</v>
      </c>
      <c r="E740" s="395">
        <f aca="true" t="shared" si="173" ref="E740:L740">SUM(E624,E627,E633,E641,E642,E660,E664,E670,E673,E674,E675,E676,E677,E686,E693,E694,E695,E696,E703,E707,E708,E709,E710,E713,E714,E722,E725,E726,E731)+E736</f>
        <v>32976</v>
      </c>
      <c r="F740" s="396">
        <f t="shared" si="173"/>
        <v>0</v>
      </c>
      <c r="G740" s="397">
        <f t="shared" si="173"/>
        <v>32976</v>
      </c>
      <c r="H740" s="398">
        <f>SUM(H624,H627,H633,H641,H642,H660,H664,H670,H673,H674,H675,H676,H677,H686,H693,H694,H695,H696,H703,H707,H708,H709,H710,H713,H714,H722,H725,H726,H731)+H736</f>
        <v>0</v>
      </c>
      <c r="I740" s="396">
        <f t="shared" si="173"/>
        <v>0</v>
      </c>
      <c r="J740" s="397">
        <f t="shared" si="173"/>
        <v>35763</v>
      </c>
      <c r="K740" s="398">
        <f t="shared" si="173"/>
        <v>0</v>
      </c>
      <c r="L740" s="395">
        <f t="shared" si="173"/>
        <v>35763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762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34"/>
      <c r="C742" s="1334"/>
      <c r="D742" s="1335"/>
      <c r="E742" s="1334"/>
      <c r="F742" s="1334"/>
      <c r="G742" s="1334"/>
      <c r="H742" s="1334"/>
      <c r="I742" s="1334"/>
      <c r="J742" s="1334"/>
      <c r="K742" s="1334"/>
      <c r="L742" s="1336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1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32"/>
      <c r="D745" s="1333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34" t="str">
        <f>$B$7</f>
        <v>ОТЧЕТНИ ДАННИ ПО ЕБК ЗА СМЕТКИТЕ ЗА СРЕДСТВАТА ОТ ЕВРОПЕЙСКИЯ СЪЮЗ - КСФ</v>
      </c>
      <c r="C746" s="1735"/>
      <c r="D746" s="1735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1"/>
      <c r="D747" s="400"/>
      <c r="E747" s="406" t="s">
        <v>71</v>
      </c>
      <c r="F747" s="406" t="s">
        <v>1864</v>
      </c>
      <c r="G747" s="238"/>
      <c r="H747" s="1329" t="s">
        <v>489</v>
      </c>
      <c r="I747" s="1330"/>
      <c r="J747" s="1331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36" t="str">
        <f>$B$9</f>
        <v>Община Сунгурларе</v>
      </c>
      <c r="C748" s="1737"/>
      <c r="D748" s="1738"/>
      <c r="E748" s="115">
        <f>$E$9</f>
        <v>42736</v>
      </c>
      <c r="F748" s="227">
        <f>$F$9</f>
        <v>42855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23" t="str">
        <f>$B$12</f>
        <v>Сунгурларе</v>
      </c>
      <c r="C751" s="1724"/>
      <c r="D751" s="1725"/>
      <c r="E751" s="410" t="s">
        <v>1920</v>
      </c>
      <c r="F751" s="1327" t="str">
        <f>$F$12</f>
        <v>5212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28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1921</v>
      </c>
      <c r="E753" s="239">
        <f>$E$15</f>
        <v>98</v>
      </c>
      <c r="F753" s="414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1"/>
      <c r="D754" s="400"/>
      <c r="E754" s="238"/>
      <c r="F754" s="409"/>
      <c r="G754" s="409"/>
      <c r="H754" s="409"/>
      <c r="I754" s="409"/>
      <c r="J754" s="409"/>
      <c r="K754" s="409"/>
      <c r="L754" s="1344" t="s">
        <v>72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1741</v>
      </c>
      <c r="E755" s="1726" t="s">
        <v>1667</v>
      </c>
      <c r="F755" s="1727"/>
      <c r="G755" s="1727"/>
      <c r="H755" s="1728"/>
      <c r="I755" s="1729" t="s">
        <v>1668</v>
      </c>
      <c r="J755" s="1730"/>
      <c r="K755" s="1730"/>
      <c r="L755" s="1731"/>
      <c r="M755" s="7">
        <f>(IF($E878&lt;&gt;0,$M$2,IF($L878&lt;&gt;0,$M$2,"")))</f>
        <v>1</v>
      </c>
    </row>
    <row r="756" spans="1:13" ht="54.75" customHeight="1" thickBot="1">
      <c r="A756" s="23"/>
      <c r="B756" s="251" t="s">
        <v>704</v>
      </c>
      <c r="C756" s="252" t="s">
        <v>73</v>
      </c>
      <c r="D756" s="253" t="s">
        <v>1742</v>
      </c>
      <c r="E756" s="1370" t="str">
        <f>$E$20</f>
        <v>Уточнен план                Общо</v>
      </c>
      <c r="F756" s="1374" t="str">
        <f>$F$20</f>
        <v>държавни дейности</v>
      </c>
      <c r="G756" s="1375" t="str">
        <f>$G$20</f>
        <v>местни дейности</v>
      </c>
      <c r="H756" s="1376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30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1772</v>
      </c>
      <c r="E757" s="1426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22"/>
      <c r="C758" s="1571" t="str">
        <f>VLOOKUP(D758,OP_LIST2,2,FALSE)</f>
        <v>98311</v>
      </c>
      <c r="D758" s="1423" t="s">
        <v>469</v>
      </c>
      <c r="E758" s="389"/>
      <c r="F758" s="1412"/>
      <c r="G758" s="1413"/>
      <c r="H758" s="1414"/>
      <c r="I758" s="1412"/>
      <c r="J758" s="1413"/>
      <c r="K758" s="1414"/>
      <c r="L758" s="1411"/>
      <c r="M758" s="7">
        <f>(IF($E878&lt;&gt;0,$M$2,IF($L878&lt;&gt;0,$M$2,"")))</f>
        <v>1</v>
      </c>
    </row>
    <row r="759" spans="1:13" ht="15.75">
      <c r="A759" s="23"/>
      <c r="B759" s="1425"/>
      <c r="C759" s="1430">
        <f>VLOOKUP(D760,EBK_DEIN2,2,FALSE)</f>
        <v>5524</v>
      </c>
      <c r="D759" s="1429" t="s">
        <v>1821</v>
      </c>
      <c r="E759" s="389"/>
      <c r="F759" s="1415"/>
      <c r="G759" s="1416"/>
      <c r="H759" s="1417"/>
      <c r="I759" s="1415"/>
      <c r="J759" s="1416"/>
      <c r="K759" s="1417"/>
      <c r="L759" s="1411"/>
      <c r="M759" s="7">
        <f>(IF($E878&lt;&gt;0,$M$2,IF($L878&lt;&gt;0,$M$2,"")))</f>
        <v>1</v>
      </c>
    </row>
    <row r="760" spans="1:13" ht="15.75">
      <c r="A760" s="23"/>
      <c r="B760" s="1421"/>
      <c r="C760" s="1551">
        <f>+C759</f>
        <v>5524</v>
      </c>
      <c r="D760" s="1423" t="s">
        <v>171</v>
      </c>
      <c r="E760" s="389"/>
      <c r="F760" s="1415"/>
      <c r="G760" s="1416"/>
      <c r="H760" s="1417"/>
      <c r="I760" s="1415"/>
      <c r="J760" s="1416"/>
      <c r="K760" s="1417"/>
      <c r="L760" s="1411"/>
      <c r="M760" s="7">
        <f>(IF($E878&lt;&gt;0,$M$2,IF($L878&lt;&gt;0,$M$2,"")))</f>
        <v>1</v>
      </c>
    </row>
    <row r="761" spans="1:13" ht="15">
      <c r="A761" s="23"/>
      <c r="B761" s="1427"/>
      <c r="C761" s="1424"/>
      <c r="D761" s="1428" t="s">
        <v>1743</v>
      </c>
      <c r="E761" s="389"/>
      <c r="F761" s="1418"/>
      <c r="G761" s="1419"/>
      <c r="H761" s="1420"/>
      <c r="I761" s="1418"/>
      <c r="J761" s="1419"/>
      <c r="K761" s="1420"/>
      <c r="L761" s="1411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32" t="s">
        <v>1773</v>
      </c>
      <c r="D762" s="1733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1774</v>
      </c>
      <c r="E763" s="282">
        <f>F763+G763+H763</f>
        <v>0</v>
      </c>
      <c r="F763" s="152"/>
      <c r="G763" s="153"/>
      <c r="H763" s="1386"/>
      <c r="I763" s="152"/>
      <c r="J763" s="153"/>
      <c r="K763" s="1386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1775</v>
      </c>
      <c r="E764" s="288">
        <f>F764+G764+H764</f>
        <v>0</v>
      </c>
      <c r="F764" s="173"/>
      <c r="G764" s="174"/>
      <c r="H764" s="1392"/>
      <c r="I764" s="173"/>
      <c r="J764" s="174"/>
      <c r="K764" s="1392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17" t="s">
        <v>1776</v>
      </c>
      <c r="D765" s="1718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0</v>
      </c>
      <c r="J765" s="276">
        <f t="shared" si="176"/>
        <v>0</v>
      </c>
      <c r="K765" s="277">
        <f t="shared" si="176"/>
        <v>0</v>
      </c>
      <c r="L765" s="274">
        <f t="shared" si="176"/>
        <v>0</v>
      </c>
      <c r="M765" s="12">
        <f t="shared" si="175"/>
      </c>
      <c r="N765" s="13"/>
    </row>
    <row r="766" spans="1:14" ht="15.75">
      <c r="A766" s="10"/>
      <c r="B766" s="292"/>
      <c r="C766" s="280">
        <v>201</v>
      </c>
      <c r="D766" s="281" t="s">
        <v>1777</v>
      </c>
      <c r="E766" s="282">
        <f>F766+G766+H766</f>
        <v>0</v>
      </c>
      <c r="F766" s="152"/>
      <c r="G766" s="153"/>
      <c r="H766" s="1386"/>
      <c r="I766" s="152"/>
      <c r="J766" s="153"/>
      <c r="K766" s="1386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1778</v>
      </c>
      <c r="E767" s="296">
        <f>F767+G767+H767</f>
        <v>0</v>
      </c>
      <c r="F767" s="158"/>
      <c r="G767" s="159"/>
      <c r="H767" s="1391"/>
      <c r="I767" s="158"/>
      <c r="J767" s="159"/>
      <c r="K767" s="1391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212</v>
      </c>
      <c r="E768" s="296">
        <f>F768+G768+H768</f>
        <v>0</v>
      </c>
      <c r="F768" s="158"/>
      <c r="G768" s="159"/>
      <c r="H768" s="1391"/>
      <c r="I768" s="158"/>
      <c r="J768" s="159"/>
      <c r="K768" s="1391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213</v>
      </c>
      <c r="E769" s="296">
        <f>F769+G769+H769</f>
        <v>0</v>
      </c>
      <c r="F769" s="158"/>
      <c r="G769" s="159"/>
      <c r="H769" s="1391"/>
      <c r="I769" s="158"/>
      <c r="J769" s="159"/>
      <c r="K769" s="1391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214</v>
      </c>
      <c r="E770" s="288">
        <f>F770+G770+H770</f>
        <v>0</v>
      </c>
      <c r="F770" s="173"/>
      <c r="G770" s="174"/>
      <c r="H770" s="1392"/>
      <c r="I770" s="173"/>
      <c r="J770" s="174"/>
      <c r="K770" s="1392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19" t="s">
        <v>837</v>
      </c>
      <c r="D771" s="1720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0</v>
      </c>
      <c r="J771" s="276">
        <f t="shared" si="177"/>
        <v>0</v>
      </c>
      <c r="K771" s="277">
        <f t="shared" si="177"/>
        <v>0</v>
      </c>
      <c r="L771" s="274">
        <f t="shared" si="177"/>
        <v>0</v>
      </c>
      <c r="M771" s="12">
        <f t="shared" si="175"/>
      </c>
      <c r="N771" s="13"/>
    </row>
    <row r="772" spans="1:14" ht="18" customHeight="1">
      <c r="A772" s="10"/>
      <c r="B772" s="292"/>
      <c r="C772" s="303">
        <v>551</v>
      </c>
      <c r="D772" s="304" t="s">
        <v>838</v>
      </c>
      <c r="E772" s="282">
        <f aca="true" t="shared" si="178" ref="E772:E779">F772+G772+H772</f>
        <v>0</v>
      </c>
      <c r="F772" s="152"/>
      <c r="G772" s="153"/>
      <c r="H772" s="1386"/>
      <c r="I772" s="152"/>
      <c r="J772" s="153"/>
      <c r="K772" s="1386"/>
      <c r="L772" s="282">
        <f aca="true" t="shared" si="179" ref="L772:L779">I772+J772+K772</f>
        <v>0</v>
      </c>
      <c r="M772" s="12">
        <f t="shared" si="175"/>
      </c>
      <c r="N772" s="13"/>
    </row>
    <row r="773" spans="1:14" ht="15.75">
      <c r="A773" s="10"/>
      <c r="B773" s="292"/>
      <c r="C773" s="305">
        <v>552</v>
      </c>
      <c r="D773" s="306" t="s">
        <v>1940</v>
      </c>
      <c r="E773" s="296">
        <f t="shared" si="178"/>
        <v>0</v>
      </c>
      <c r="F773" s="158"/>
      <c r="G773" s="159"/>
      <c r="H773" s="1391"/>
      <c r="I773" s="158"/>
      <c r="J773" s="159"/>
      <c r="K773" s="1391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1901</v>
      </c>
      <c r="E774" s="296">
        <f>F774+G774+H774</f>
        <v>0</v>
      </c>
      <c r="F774" s="489">
        <v>0</v>
      </c>
      <c r="G774" s="490">
        <v>0</v>
      </c>
      <c r="H774" s="160">
        <v>0</v>
      </c>
      <c r="I774" s="489">
        <v>0</v>
      </c>
      <c r="J774" s="490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839</v>
      </c>
      <c r="E775" s="296">
        <f t="shared" si="178"/>
        <v>0</v>
      </c>
      <c r="F775" s="158"/>
      <c r="G775" s="159"/>
      <c r="H775" s="1391"/>
      <c r="I775" s="158"/>
      <c r="J775" s="159"/>
      <c r="K775" s="1391"/>
      <c r="L775" s="296">
        <f t="shared" si="179"/>
        <v>0</v>
      </c>
      <c r="M775" s="12">
        <f t="shared" si="175"/>
      </c>
      <c r="N775" s="13"/>
    </row>
    <row r="776" spans="1:14" ht="15.75">
      <c r="A776" s="10"/>
      <c r="B776" s="307"/>
      <c r="C776" s="305">
        <v>580</v>
      </c>
      <c r="D776" s="306" t="s">
        <v>840</v>
      </c>
      <c r="E776" s="296">
        <f t="shared" si="178"/>
        <v>0</v>
      </c>
      <c r="F776" s="158"/>
      <c r="G776" s="159"/>
      <c r="H776" s="1391"/>
      <c r="I776" s="158"/>
      <c r="J776" s="159"/>
      <c r="K776" s="1391"/>
      <c r="L776" s="296">
        <f t="shared" si="179"/>
        <v>0</v>
      </c>
      <c r="M776" s="12">
        <f t="shared" si="175"/>
      </c>
      <c r="N776" s="13"/>
    </row>
    <row r="777" spans="1:14" ht="30">
      <c r="A777" s="10"/>
      <c r="B777" s="292"/>
      <c r="C777" s="305">
        <v>588</v>
      </c>
      <c r="D777" s="306" t="s">
        <v>1903</v>
      </c>
      <c r="E777" s="296">
        <f>F777+G777+H777</f>
        <v>0</v>
      </c>
      <c r="F777" s="489">
        <v>0</v>
      </c>
      <c r="G777" s="490">
        <v>0</v>
      </c>
      <c r="H777" s="160">
        <v>0</v>
      </c>
      <c r="I777" s="489">
        <v>0</v>
      </c>
      <c r="J777" s="490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841</v>
      </c>
      <c r="E778" s="288">
        <f t="shared" si="178"/>
        <v>0</v>
      </c>
      <c r="F778" s="173"/>
      <c r="G778" s="174"/>
      <c r="H778" s="1392"/>
      <c r="I778" s="173"/>
      <c r="J778" s="174"/>
      <c r="K778" s="1392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21" t="s">
        <v>842</v>
      </c>
      <c r="D779" s="1722"/>
      <c r="E779" s="311">
        <f t="shared" si="178"/>
        <v>0</v>
      </c>
      <c r="F779" s="1393"/>
      <c r="G779" s="1394"/>
      <c r="H779" s="1395"/>
      <c r="I779" s="1393"/>
      <c r="J779" s="1394"/>
      <c r="K779" s="1395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17" t="s">
        <v>843</v>
      </c>
      <c r="D780" s="1718"/>
      <c r="E780" s="311">
        <f aca="true" t="shared" si="180" ref="E780:L780">SUM(E781:E797)</f>
        <v>4065</v>
      </c>
      <c r="F780" s="275">
        <f t="shared" si="180"/>
        <v>0</v>
      </c>
      <c r="G780" s="276">
        <f t="shared" si="180"/>
        <v>4065</v>
      </c>
      <c r="H780" s="277">
        <f>SUM(H781:H797)</f>
        <v>0</v>
      </c>
      <c r="I780" s="275">
        <f t="shared" si="180"/>
        <v>0</v>
      </c>
      <c r="J780" s="276">
        <f t="shared" si="180"/>
        <v>4065</v>
      </c>
      <c r="K780" s="277">
        <f t="shared" si="180"/>
        <v>0</v>
      </c>
      <c r="L780" s="311">
        <f t="shared" si="180"/>
        <v>4065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844</v>
      </c>
      <c r="E781" s="282">
        <f aca="true" t="shared" si="181" ref="E781:E797">F781+G781+H781</f>
        <v>4065</v>
      </c>
      <c r="F781" s="152">
        <v>0</v>
      </c>
      <c r="G781" s="153">
        <v>4065</v>
      </c>
      <c r="H781" s="1386">
        <v>0</v>
      </c>
      <c r="I781" s="152">
        <v>0</v>
      </c>
      <c r="J781" s="153">
        <v>4065</v>
      </c>
      <c r="K781" s="1386">
        <v>0</v>
      </c>
      <c r="L781" s="282">
        <f aca="true" t="shared" si="182" ref="L781:L797">I781+J781+K781</f>
        <v>4065</v>
      </c>
      <c r="M781" s="12">
        <f t="shared" si="175"/>
        <v>1</v>
      </c>
      <c r="N781" s="13"/>
    </row>
    <row r="782" spans="1:14" ht="15.75">
      <c r="A782" s="23">
        <v>40</v>
      </c>
      <c r="B782" s="293"/>
      <c r="C782" s="294">
        <v>1012</v>
      </c>
      <c r="D782" s="295" t="s">
        <v>845</v>
      </c>
      <c r="E782" s="296">
        <f t="shared" si="181"/>
        <v>0</v>
      </c>
      <c r="F782" s="158"/>
      <c r="G782" s="159"/>
      <c r="H782" s="1391"/>
      <c r="I782" s="158"/>
      <c r="J782" s="159"/>
      <c r="K782" s="1391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846</v>
      </c>
      <c r="E783" s="296">
        <f t="shared" si="181"/>
        <v>0</v>
      </c>
      <c r="F783" s="158"/>
      <c r="G783" s="159"/>
      <c r="H783" s="1391"/>
      <c r="I783" s="158"/>
      <c r="J783" s="159"/>
      <c r="K783" s="1391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847</v>
      </c>
      <c r="E784" s="296">
        <f t="shared" si="181"/>
        <v>0</v>
      </c>
      <c r="F784" s="158"/>
      <c r="G784" s="159"/>
      <c r="H784" s="1391"/>
      <c r="I784" s="158"/>
      <c r="J784" s="159"/>
      <c r="K784" s="1391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848</v>
      </c>
      <c r="E785" s="296">
        <f t="shared" si="181"/>
        <v>0</v>
      </c>
      <c r="F785" s="158"/>
      <c r="G785" s="159"/>
      <c r="H785" s="1391"/>
      <c r="I785" s="158"/>
      <c r="J785" s="159"/>
      <c r="K785" s="1391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849</v>
      </c>
      <c r="E786" s="315">
        <f t="shared" si="181"/>
        <v>0</v>
      </c>
      <c r="F786" s="164"/>
      <c r="G786" s="165"/>
      <c r="H786" s="1387"/>
      <c r="I786" s="164"/>
      <c r="J786" s="165"/>
      <c r="K786" s="1387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850</v>
      </c>
      <c r="E787" s="321">
        <f t="shared" si="181"/>
        <v>0</v>
      </c>
      <c r="F787" s="454"/>
      <c r="G787" s="455"/>
      <c r="H787" s="1399"/>
      <c r="I787" s="454"/>
      <c r="J787" s="455"/>
      <c r="K787" s="1399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851</v>
      </c>
      <c r="E788" s="327">
        <f t="shared" si="181"/>
        <v>0</v>
      </c>
      <c r="F788" s="449"/>
      <c r="G788" s="450"/>
      <c r="H788" s="1396"/>
      <c r="I788" s="449"/>
      <c r="J788" s="450"/>
      <c r="K788" s="1396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852</v>
      </c>
      <c r="E789" s="321">
        <f t="shared" si="181"/>
        <v>0</v>
      </c>
      <c r="F789" s="454"/>
      <c r="G789" s="455"/>
      <c r="H789" s="1399"/>
      <c r="I789" s="454"/>
      <c r="J789" s="455"/>
      <c r="K789" s="1399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853</v>
      </c>
      <c r="E790" s="296">
        <f t="shared" si="181"/>
        <v>0</v>
      </c>
      <c r="F790" s="158"/>
      <c r="G790" s="159"/>
      <c r="H790" s="1391"/>
      <c r="I790" s="158"/>
      <c r="J790" s="159"/>
      <c r="K790" s="1391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1904</v>
      </c>
      <c r="E791" s="327">
        <f t="shared" si="181"/>
        <v>0</v>
      </c>
      <c r="F791" s="449"/>
      <c r="G791" s="450"/>
      <c r="H791" s="1396"/>
      <c r="I791" s="449"/>
      <c r="J791" s="450"/>
      <c r="K791" s="1396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854</v>
      </c>
      <c r="E792" s="321">
        <f t="shared" si="181"/>
        <v>0</v>
      </c>
      <c r="F792" s="454"/>
      <c r="G792" s="455"/>
      <c r="H792" s="1399"/>
      <c r="I792" s="454"/>
      <c r="J792" s="455"/>
      <c r="K792" s="1399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1830</v>
      </c>
      <c r="E793" s="327">
        <f t="shared" si="181"/>
        <v>0</v>
      </c>
      <c r="F793" s="449"/>
      <c r="G793" s="450"/>
      <c r="H793" s="1396"/>
      <c r="I793" s="449"/>
      <c r="J793" s="450"/>
      <c r="K793" s="1396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855</v>
      </c>
      <c r="E794" s="336">
        <f t="shared" si="181"/>
        <v>0</v>
      </c>
      <c r="F794" s="600"/>
      <c r="G794" s="601"/>
      <c r="H794" s="1398"/>
      <c r="I794" s="600"/>
      <c r="J794" s="601"/>
      <c r="K794" s="1398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1941</v>
      </c>
      <c r="E795" s="321">
        <f t="shared" si="181"/>
        <v>0</v>
      </c>
      <c r="F795" s="454"/>
      <c r="G795" s="455"/>
      <c r="H795" s="1399"/>
      <c r="I795" s="454"/>
      <c r="J795" s="455"/>
      <c r="K795" s="1399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950</v>
      </c>
      <c r="E796" s="296">
        <f t="shared" si="181"/>
        <v>0</v>
      </c>
      <c r="F796" s="158"/>
      <c r="G796" s="159"/>
      <c r="H796" s="1391"/>
      <c r="I796" s="158"/>
      <c r="J796" s="159"/>
      <c r="K796" s="1391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856</v>
      </c>
      <c r="E797" s="288">
        <f t="shared" si="181"/>
        <v>0</v>
      </c>
      <c r="F797" s="173"/>
      <c r="G797" s="174"/>
      <c r="H797" s="1392"/>
      <c r="I797" s="173"/>
      <c r="J797" s="174"/>
      <c r="K797" s="1392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12" t="s">
        <v>917</v>
      </c>
      <c r="D798" s="1709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1942</v>
      </c>
      <c r="E799" s="282">
        <f>F799+G799+H799</f>
        <v>0</v>
      </c>
      <c r="F799" s="152"/>
      <c r="G799" s="153"/>
      <c r="H799" s="1386"/>
      <c r="I799" s="152"/>
      <c r="J799" s="153"/>
      <c r="K799" s="1386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1943</v>
      </c>
      <c r="E800" s="296">
        <f>F800+G800+H800</f>
        <v>0</v>
      </c>
      <c r="F800" s="158"/>
      <c r="G800" s="159"/>
      <c r="H800" s="1391"/>
      <c r="I800" s="158"/>
      <c r="J800" s="159"/>
      <c r="K800" s="1391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1944</v>
      </c>
      <c r="E801" s="288">
        <f>F801+G801+H801</f>
        <v>0</v>
      </c>
      <c r="F801" s="173"/>
      <c r="G801" s="174"/>
      <c r="H801" s="1392"/>
      <c r="I801" s="173"/>
      <c r="J801" s="174"/>
      <c r="K801" s="1392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12" t="s">
        <v>1751</v>
      </c>
      <c r="D802" s="1709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857</v>
      </c>
      <c r="E803" s="282">
        <f>F803+G803+H803</f>
        <v>0</v>
      </c>
      <c r="F803" s="152"/>
      <c r="G803" s="153"/>
      <c r="H803" s="1386"/>
      <c r="I803" s="152"/>
      <c r="J803" s="153"/>
      <c r="K803" s="1386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858</v>
      </c>
      <c r="E804" s="296">
        <f>F804+G804+H804</f>
        <v>0</v>
      </c>
      <c r="F804" s="158"/>
      <c r="G804" s="159"/>
      <c r="H804" s="1391"/>
      <c r="I804" s="158"/>
      <c r="J804" s="159"/>
      <c r="K804" s="1391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859</v>
      </c>
      <c r="E805" s="296">
        <f>F805+G805+H805</f>
        <v>0</v>
      </c>
      <c r="F805" s="489">
        <v>0</v>
      </c>
      <c r="G805" s="490">
        <v>0</v>
      </c>
      <c r="H805" s="160">
        <v>0</v>
      </c>
      <c r="I805" s="489">
        <v>0</v>
      </c>
      <c r="J805" s="490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860</v>
      </c>
      <c r="E806" s="296">
        <f>F806+G806+H806</f>
        <v>0</v>
      </c>
      <c r="F806" s="489">
        <v>0</v>
      </c>
      <c r="G806" s="490">
        <v>0</v>
      </c>
      <c r="H806" s="160">
        <v>0</v>
      </c>
      <c r="I806" s="489">
        <v>0</v>
      </c>
      <c r="J806" s="490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861</v>
      </c>
      <c r="E807" s="288">
        <f>F807+G807+H807</f>
        <v>0</v>
      </c>
      <c r="F807" s="173"/>
      <c r="G807" s="174"/>
      <c r="H807" s="1392"/>
      <c r="I807" s="173"/>
      <c r="J807" s="174"/>
      <c r="K807" s="1392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12" t="s">
        <v>862</v>
      </c>
      <c r="D808" s="1709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951</v>
      </c>
      <c r="E809" s="282">
        <f aca="true" t="shared" si="186" ref="E809:E814">F809+G809+H809</f>
        <v>0</v>
      </c>
      <c r="F809" s="152"/>
      <c r="G809" s="153"/>
      <c r="H809" s="1386"/>
      <c r="I809" s="152"/>
      <c r="J809" s="153"/>
      <c r="K809" s="1386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863</v>
      </c>
      <c r="E810" s="288">
        <f t="shared" si="186"/>
        <v>0</v>
      </c>
      <c r="F810" s="173"/>
      <c r="G810" s="174"/>
      <c r="H810" s="1392"/>
      <c r="I810" s="173"/>
      <c r="J810" s="174"/>
      <c r="K810" s="1392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12" t="s">
        <v>864</v>
      </c>
      <c r="D811" s="1709"/>
      <c r="E811" s="311">
        <f t="shared" si="186"/>
        <v>0</v>
      </c>
      <c r="F811" s="1393"/>
      <c r="G811" s="1394"/>
      <c r="H811" s="1395"/>
      <c r="I811" s="1393"/>
      <c r="J811" s="1394"/>
      <c r="K811" s="1395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15" t="s">
        <v>865</v>
      </c>
      <c r="D812" s="1716"/>
      <c r="E812" s="311">
        <f t="shared" si="186"/>
        <v>0</v>
      </c>
      <c r="F812" s="1393"/>
      <c r="G812" s="1394"/>
      <c r="H812" s="1395"/>
      <c r="I812" s="1393"/>
      <c r="J812" s="1394"/>
      <c r="K812" s="1395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15" t="s">
        <v>866</v>
      </c>
      <c r="D813" s="1716"/>
      <c r="E813" s="311">
        <f t="shared" si="186"/>
        <v>0</v>
      </c>
      <c r="F813" s="1393"/>
      <c r="G813" s="1394"/>
      <c r="H813" s="1395"/>
      <c r="I813" s="1393"/>
      <c r="J813" s="1394"/>
      <c r="K813" s="1395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15" t="s">
        <v>1301</v>
      </c>
      <c r="D814" s="1716"/>
      <c r="E814" s="311">
        <f t="shared" si="186"/>
        <v>0</v>
      </c>
      <c r="F814" s="1393"/>
      <c r="G814" s="1394"/>
      <c r="H814" s="1395"/>
      <c r="I814" s="1393"/>
      <c r="J814" s="1394"/>
      <c r="K814" s="1395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12" t="s">
        <v>867</v>
      </c>
      <c r="D815" s="1709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1635</v>
      </c>
      <c r="E816" s="282">
        <f aca="true" t="shared" si="189" ref="E816:E823">F816+G816+H816</f>
        <v>0</v>
      </c>
      <c r="F816" s="152"/>
      <c r="G816" s="153"/>
      <c r="H816" s="1386"/>
      <c r="I816" s="152"/>
      <c r="J816" s="153"/>
      <c r="K816" s="1386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868</v>
      </c>
      <c r="E817" s="282">
        <f t="shared" si="189"/>
        <v>0</v>
      </c>
      <c r="F817" s="152"/>
      <c r="G817" s="153"/>
      <c r="H817" s="1386"/>
      <c r="I817" s="152"/>
      <c r="J817" s="153"/>
      <c r="K817" s="1386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869</v>
      </c>
      <c r="E818" s="327">
        <f t="shared" si="189"/>
        <v>0</v>
      </c>
      <c r="F818" s="449"/>
      <c r="G818" s="450"/>
      <c r="H818" s="1396"/>
      <c r="I818" s="449"/>
      <c r="J818" s="450"/>
      <c r="K818" s="1396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870</v>
      </c>
      <c r="E819" s="352">
        <f t="shared" si="189"/>
        <v>0</v>
      </c>
      <c r="F819" s="636"/>
      <c r="G819" s="637"/>
      <c r="H819" s="1397"/>
      <c r="I819" s="636"/>
      <c r="J819" s="637"/>
      <c r="K819" s="1397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871</v>
      </c>
      <c r="E820" s="336">
        <f t="shared" si="189"/>
        <v>0</v>
      </c>
      <c r="F820" s="600"/>
      <c r="G820" s="601"/>
      <c r="H820" s="1398"/>
      <c r="I820" s="600"/>
      <c r="J820" s="601"/>
      <c r="K820" s="1398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1636</v>
      </c>
      <c r="E821" s="321">
        <f t="shared" si="189"/>
        <v>0</v>
      </c>
      <c r="F821" s="454"/>
      <c r="G821" s="455"/>
      <c r="H821" s="1399"/>
      <c r="I821" s="454"/>
      <c r="J821" s="455"/>
      <c r="K821" s="1399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872</v>
      </c>
      <c r="E822" s="321">
        <f t="shared" si="189"/>
        <v>0</v>
      </c>
      <c r="F822" s="454"/>
      <c r="G822" s="455"/>
      <c r="H822" s="1399"/>
      <c r="I822" s="454"/>
      <c r="J822" s="455"/>
      <c r="K822" s="1399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873</v>
      </c>
      <c r="E823" s="288">
        <f t="shared" si="189"/>
        <v>0</v>
      </c>
      <c r="F823" s="173"/>
      <c r="G823" s="174"/>
      <c r="H823" s="1392"/>
      <c r="I823" s="173"/>
      <c r="J823" s="174"/>
      <c r="K823" s="1392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874</v>
      </c>
      <c r="D824" s="684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875</v>
      </c>
      <c r="E825" s="282">
        <f aca="true" t="shared" si="192" ref="E825:E833">F825+G825+H825</f>
        <v>0</v>
      </c>
      <c r="F825" s="487">
        <v>0</v>
      </c>
      <c r="G825" s="488">
        <v>0</v>
      </c>
      <c r="H825" s="154">
        <v>0</v>
      </c>
      <c r="I825" s="487">
        <v>0</v>
      </c>
      <c r="J825" s="488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1744</v>
      </c>
      <c r="E826" s="296">
        <f t="shared" si="192"/>
        <v>0</v>
      </c>
      <c r="F826" s="489">
        <v>0</v>
      </c>
      <c r="G826" s="490">
        <v>0</v>
      </c>
      <c r="H826" s="160">
        <v>0</v>
      </c>
      <c r="I826" s="489">
        <v>0</v>
      </c>
      <c r="J826" s="490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876</v>
      </c>
      <c r="E827" s="296">
        <f t="shared" si="192"/>
        <v>0</v>
      </c>
      <c r="F827" s="489">
        <v>0</v>
      </c>
      <c r="G827" s="490">
        <v>0</v>
      </c>
      <c r="H827" s="160">
        <v>0</v>
      </c>
      <c r="I827" s="489">
        <v>0</v>
      </c>
      <c r="J827" s="490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877</v>
      </c>
      <c r="E828" s="296">
        <f t="shared" si="192"/>
        <v>0</v>
      </c>
      <c r="F828" s="489">
        <v>0</v>
      </c>
      <c r="G828" s="490">
        <v>0</v>
      </c>
      <c r="H828" s="160">
        <v>0</v>
      </c>
      <c r="I828" s="489">
        <v>0</v>
      </c>
      <c r="J828" s="490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878</v>
      </c>
      <c r="E829" s="296">
        <f t="shared" si="192"/>
        <v>0</v>
      </c>
      <c r="F829" s="489">
        <v>0</v>
      </c>
      <c r="G829" s="490">
        <v>0</v>
      </c>
      <c r="H829" s="160">
        <v>0</v>
      </c>
      <c r="I829" s="489">
        <v>0</v>
      </c>
      <c r="J829" s="490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1298</v>
      </c>
      <c r="E830" s="288">
        <f t="shared" si="192"/>
        <v>0</v>
      </c>
      <c r="F830" s="491">
        <v>0</v>
      </c>
      <c r="G830" s="492">
        <v>0</v>
      </c>
      <c r="H830" s="175">
        <v>0</v>
      </c>
      <c r="I830" s="491">
        <v>0</v>
      </c>
      <c r="J830" s="492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12" t="s">
        <v>879</v>
      </c>
      <c r="D831" s="1709"/>
      <c r="E831" s="311">
        <f t="shared" si="192"/>
        <v>0</v>
      </c>
      <c r="F831" s="1442">
        <v>0</v>
      </c>
      <c r="G831" s="1443">
        <v>0</v>
      </c>
      <c r="H831" s="1444">
        <v>0</v>
      </c>
      <c r="I831" s="1442">
        <v>0</v>
      </c>
      <c r="J831" s="1443">
        <v>0</v>
      </c>
      <c r="K831" s="1444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12" t="s">
        <v>880</v>
      </c>
      <c r="D832" s="1709"/>
      <c r="E832" s="311">
        <f t="shared" si="192"/>
        <v>0</v>
      </c>
      <c r="F832" s="1393"/>
      <c r="G832" s="1394"/>
      <c r="H832" s="1395"/>
      <c r="I832" s="1393"/>
      <c r="J832" s="1394"/>
      <c r="K832" s="1395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12" t="s">
        <v>881</v>
      </c>
      <c r="D833" s="1709"/>
      <c r="E833" s="311">
        <f t="shared" si="192"/>
        <v>0</v>
      </c>
      <c r="F833" s="1393"/>
      <c r="G833" s="1394"/>
      <c r="H833" s="1395"/>
      <c r="I833" s="1393"/>
      <c r="J833" s="1394"/>
      <c r="K833" s="1395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12" t="s">
        <v>882</v>
      </c>
      <c r="D834" s="1709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883</v>
      </c>
      <c r="E835" s="282">
        <f aca="true" t="shared" si="196" ref="E835:E840">F835+G835+H835</f>
        <v>0</v>
      </c>
      <c r="F835" s="152"/>
      <c r="G835" s="153"/>
      <c r="H835" s="1386"/>
      <c r="I835" s="152"/>
      <c r="J835" s="153"/>
      <c r="K835" s="1386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884</v>
      </c>
      <c r="E836" s="296">
        <f t="shared" si="196"/>
        <v>0</v>
      </c>
      <c r="F836" s="158"/>
      <c r="G836" s="159"/>
      <c r="H836" s="1391"/>
      <c r="I836" s="158"/>
      <c r="J836" s="159"/>
      <c r="K836" s="1391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885</v>
      </c>
      <c r="E837" s="296">
        <f t="shared" si="196"/>
        <v>0</v>
      </c>
      <c r="F837" s="158"/>
      <c r="G837" s="159"/>
      <c r="H837" s="1391"/>
      <c r="I837" s="158"/>
      <c r="J837" s="159"/>
      <c r="K837" s="1391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886</v>
      </c>
      <c r="E838" s="296">
        <f t="shared" si="196"/>
        <v>0</v>
      </c>
      <c r="F838" s="158"/>
      <c r="G838" s="159"/>
      <c r="H838" s="1391"/>
      <c r="I838" s="158"/>
      <c r="J838" s="159"/>
      <c r="K838" s="1391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887</v>
      </c>
      <c r="E839" s="296">
        <f t="shared" si="196"/>
        <v>0</v>
      </c>
      <c r="F839" s="158"/>
      <c r="G839" s="159"/>
      <c r="H839" s="1391"/>
      <c r="I839" s="158"/>
      <c r="J839" s="159"/>
      <c r="K839" s="1391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888</v>
      </c>
      <c r="E840" s="288">
        <f t="shared" si="196"/>
        <v>0</v>
      </c>
      <c r="F840" s="173"/>
      <c r="G840" s="174"/>
      <c r="H840" s="1392"/>
      <c r="I840" s="173"/>
      <c r="J840" s="174"/>
      <c r="K840" s="1392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12" t="s">
        <v>1302</v>
      </c>
      <c r="D841" s="1709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889</v>
      </c>
      <c r="E842" s="282">
        <f aca="true" t="shared" si="199" ref="E842:E847">F842+G842+H842</f>
        <v>0</v>
      </c>
      <c r="F842" s="152"/>
      <c r="G842" s="153"/>
      <c r="H842" s="1386"/>
      <c r="I842" s="152"/>
      <c r="J842" s="153"/>
      <c r="K842" s="1386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890</v>
      </c>
      <c r="E843" s="296">
        <f t="shared" si="199"/>
        <v>0</v>
      </c>
      <c r="F843" s="158"/>
      <c r="G843" s="159"/>
      <c r="H843" s="1391"/>
      <c r="I843" s="158"/>
      <c r="J843" s="159"/>
      <c r="K843" s="1391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891</v>
      </c>
      <c r="E844" s="288">
        <f t="shared" si="199"/>
        <v>0</v>
      </c>
      <c r="F844" s="173"/>
      <c r="G844" s="174"/>
      <c r="H844" s="1392"/>
      <c r="I844" s="173"/>
      <c r="J844" s="174"/>
      <c r="K844" s="1392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12" t="s">
        <v>1299</v>
      </c>
      <c r="D845" s="1709"/>
      <c r="E845" s="311">
        <f t="shared" si="199"/>
        <v>0</v>
      </c>
      <c r="F845" s="1393"/>
      <c r="G845" s="1394"/>
      <c r="H845" s="1395"/>
      <c r="I845" s="1393"/>
      <c r="J845" s="1394"/>
      <c r="K845" s="1395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12" t="s">
        <v>1300</v>
      </c>
      <c r="D846" s="1709"/>
      <c r="E846" s="311">
        <f t="shared" si="199"/>
        <v>0</v>
      </c>
      <c r="F846" s="1393"/>
      <c r="G846" s="1394"/>
      <c r="H846" s="1395"/>
      <c r="I846" s="1393"/>
      <c r="J846" s="1394"/>
      <c r="K846" s="1395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15" t="s">
        <v>892</v>
      </c>
      <c r="D847" s="1716"/>
      <c r="E847" s="311">
        <f t="shared" si="199"/>
        <v>0</v>
      </c>
      <c r="F847" s="1393"/>
      <c r="G847" s="1394"/>
      <c r="H847" s="1395"/>
      <c r="I847" s="1393"/>
      <c r="J847" s="1394"/>
      <c r="K847" s="1395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12" t="s">
        <v>918</v>
      </c>
      <c r="D848" s="1709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919</v>
      </c>
      <c r="E849" s="282">
        <f>F849+G849+H849</f>
        <v>0</v>
      </c>
      <c r="F849" s="152"/>
      <c r="G849" s="153"/>
      <c r="H849" s="1386"/>
      <c r="I849" s="152"/>
      <c r="J849" s="153"/>
      <c r="K849" s="1386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920</v>
      </c>
      <c r="E850" s="288">
        <f>F850+G850+H850</f>
        <v>0</v>
      </c>
      <c r="F850" s="173"/>
      <c r="G850" s="174"/>
      <c r="H850" s="1392"/>
      <c r="I850" s="173"/>
      <c r="J850" s="174"/>
      <c r="K850" s="1392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10" t="s">
        <v>893</v>
      </c>
      <c r="D851" s="1711"/>
      <c r="E851" s="311">
        <f>F851+G851+H851</f>
        <v>0</v>
      </c>
      <c r="F851" s="1393"/>
      <c r="G851" s="1394"/>
      <c r="H851" s="1395"/>
      <c r="I851" s="1393"/>
      <c r="J851" s="1394"/>
      <c r="K851" s="1395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10" t="s">
        <v>894</v>
      </c>
      <c r="D852" s="1711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895</v>
      </c>
      <c r="E853" s="282">
        <f aca="true" t="shared" si="203" ref="E853:E859">F853+G853+H853</f>
        <v>0</v>
      </c>
      <c r="F853" s="152"/>
      <c r="G853" s="153"/>
      <c r="H853" s="1386"/>
      <c r="I853" s="152"/>
      <c r="J853" s="153"/>
      <c r="K853" s="1386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896</v>
      </c>
      <c r="E854" s="296">
        <f t="shared" si="203"/>
        <v>0</v>
      </c>
      <c r="F854" s="158"/>
      <c r="G854" s="159"/>
      <c r="H854" s="1391"/>
      <c r="I854" s="158"/>
      <c r="J854" s="159"/>
      <c r="K854" s="1391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235</v>
      </c>
      <c r="E855" s="296">
        <f t="shared" si="203"/>
        <v>0</v>
      </c>
      <c r="F855" s="158"/>
      <c r="G855" s="159"/>
      <c r="H855" s="1391"/>
      <c r="I855" s="158"/>
      <c r="J855" s="159"/>
      <c r="K855" s="1391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236</v>
      </c>
      <c r="E856" s="296">
        <f t="shared" si="203"/>
        <v>0</v>
      </c>
      <c r="F856" s="158"/>
      <c r="G856" s="159"/>
      <c r="H856" s="1391"/>
      <c r="I856" s="158"/>
      <c r="J856" s="159"/>
      <c r="K856" s="1391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237</v>
      </c>
      <c r="E857" s="296">
        <f t="shared" si="203"/>
        <v>0</v>
      </c>
      <c r="F857" s="158"/>
      <c r="G857" s="159"/>
      <c r="H857" s="1391"/>
      <c r="I857" s="158"/>
      <c r="J857" s="159"/>
      <c r="K857" s="1391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238</v>
      </c>
      <c r="E858" s="296">
        <f t="shared" si="203"/>
        <v>0</v>
      </c>
      <c r="F858" s="158"/>
      <c r="G858" s="159"/>
      <c r="H858" s="1391"/>
      <c r="I858" s="158"/>
      <c r="J858" s="159"/>
      <c r="K858" s="1391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239</v>
      </c>
      <c r="E859" s="288">
        <f t="shared" si="203"/>
        <v>0</v>
      </c>
      <c r="F859" s="173"/>
      <c r="G859" s="174"/>
      <c r="H859" s="1392"/>
      <c r="I859" s="173"/>
      <c r="J859" s="174"/>
      <c r="K859" s="1392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10" t="s">
        <v>240</v>
      </c>
      <c r="D860" s="1711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952</v>
      </c>
      <c r="E861" s="282">
        <f>F861+G861+H861</f>
        <v>0</v>
      </c>
      <c r="F861" s="152"/>
      <c r="G861" s="153"/>
      <c r="H861" s="1386"/>
      <c r="I861" s="152"/>
      <c r="J861" s="153"/>
      <c r="K861" s="1386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241</v>
      </c>
      <c r="E862" s="288">
        <f>F862+G862+H862</f>
        <v>0</v>
      </c>
      <c r="F862" s="173"/>
      <c r="G862" s="174"/>
      <c r="H862" s="1392"/>
      <c r="I862" s="173"/>
      <c r="J862" s="174"/>
      <c r="K862" s="1392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10" t="s">
        <v>1714</v>
      </c>
      <c r="D863" s="1711"/>
      <c r="E863" s="311">
        <f>F863+G863+H863</f>
        <v>0</v>
      </c>
      <c r="F863" s="1393"/>
      <c r="G863" s="1394"/>
      <c r="H863" s="1395"/>
      <c r="I863" s="1393"/>
      <c r="J863" s="1394"/>
      <c r="K863" s="1395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12" t="s">
        <v>1715</v>
      </c>
      <c r="D864" s="1709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1716</v>
      </c>
      <c r="E865" s="282">
        <f>F865+G865+H865</f>
        <v>0</v>
      </c>
      <c r="F865" s="152"/>
      <c r="G865" s="153"/>
      <c r="H865" s="1386"/>
      <c r="I865" s="152"/>
      <c r="J865" s="153"/>
      <c r="K865" s="1386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1717</v>
      </c>
      <c r="E866" s="296">
        <f>F866+G866+H866</f>
        <v>0</v>
      </c>
      <c r="F866" s="158"/>
      <c r="G866" s="159"/>
      <c r="H866" s="1391"/>
      <c r="I866" s="158"/>
      <c r="J866" s="159"/>
      <c r="K866" s="1391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1718</v>
      </c>
      <c r="E867" s="296">
        <f>F867+G867+H867</f>
        <v>0</v>
      </c>
      <c r="F867" s="158"/>
      <c r="G867" s="159"/>
      <c r="H867" s="1391"/>
      <c r="I867" s="158"/>
      <c r="J867" s="159"/>
      <c r="K867" s="1391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1719</v>
      </c>
      <c r="E868" s="288">
        <f>F868+G868+H868</f>
        <v>0</v>
      </c>
      <c r="F868" s="173"/>
      <c r="G868" s="174"/>
      <c r="H868" s="1392"/>
      <c r="I868" s="173"/>
      <c r="J868" s="174"/>
      <c r="K868" s="1392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13" t="s">
        <v>1945</v>
      </c>
      <c r="D869" s="1714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1720</v>
      </c>
      <c r="E870" s="282">
        <f>F870+G870+H870</f>
        <v>0</v>
      </c>
      <c r="F870" s="152"/>
      <c r="G870" s="153"/>
      <c r="H870" s="1386"/>
      <c r="I870" s="152"/>
      <c r="J870" s="153"/>
      <c r="K870" s="1386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1721</v>
      </c>
      <c r="E871" s="315">
        <f>F871+G871+H871</f>
        <v>0</v>
      </c>
      <c r="F871" s="164"/>
      <c r="G871" s="165"/>
      <c r="H871" s="1387"/>
      <c r="I871" s="164"/>
      <c r="J871" s="165"/>
      <c r="K871" s="1387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1722</v>
      </c>
      <c r="E872" s="378">
        <f>F872+G872+H872</f>
        <v>0</v>
      </c>
      <c r="F872" s="1388"/>
      <c r="G872" s="1389"/>
      <c r="H872" s="1390"/>
      <c r="I872" s="1388"/>
      <c r="J872" s="1389"/>
      <c r="K872" s="1390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2"/>
      <c r="C873" s="1708" t="s">
        <v>1723</v>
      </c>
      <c r="D873" s="1709"/>
      <c r="E873" s="1409"/>
      <c r="F873" s="1409"/>
      <c r="G873" s="1409"/>
      <c r="H873" s="1409"/>
      <c r="I873" s="1409"/>
      <c r="J873" s="1409"/>
      <c r="K873" s="1409"/>
      <c r="L873" s="1410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08" t="s">
        <v>1723</v>
      </c>
      <c r="D874" s="1709"/>
      <c r="E874" s="311">
        <f>F874+G874+H874</f>
        <v>0</v>
      </c>
      <c r="F874" s="1400"/>
      <c r="G874" s="1401"/>
      <c r="H874" s="1402"/>
      <c r="I874" s="1432">
        <v>0</v>
      </c>
      <c r="J874" s="1433">
        <v>0</v>
      </c>
      <c r="K874" s="1434">
        <v>0</v>
      </c>
      <c r="L874" s="311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04"/>
      <c r="C875" s="1405"/>
      <c r="D875" s="1406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07"/>
      <c r="C876" s="111"/>
      <c r="D876" s="1408"/>
      <c r="E876" s="219"/>
      <c r="F876" s="219"/>
      <c r="G876" s="219"/>
      <c r="H876" s="219"/>
      <c r="I876" s="219"/>
      <c r="J876" s="219"/>
      <c r="K876" s="219"/>
      <c r="L876" s="389"/>
      <c r="M876" s="12">
        <f t="shared" si="194"/>
      </c>
      <c r="N876" s="13"/>
    </row>
    <row r="877" spans="1:14" ht="15.75">
      <c r="A877" s="23">
        <v>755</v>
      </c>
      <c r="B877" s="1407"/>
      <c r="C877" s="111"/>
      <c r="D877" s="1408"/>
      <c r="E877" s="219"/>
      <c r="F877" s="219"/>
      <c r="G877" s="219"/>
      <c r="H877" s="219"/>
      <c r="I877" s="219"/>
      <c r="J877" s="219"/>
      <c r="K877" s="219"/>
      <c r="L877" s="389"/>
      <c r="M877" s="12">
        <f t="shared" si="194"/>
      </c>
      <c r="N877" s="13"/>
    </row>
    <row r="878" spans="1:14" ht="16.5" thickBot="1">
      <c r="A878" s="23">
        <v>760</v>
      </c>
      <c r="B878" s="1435"/>
      <c r="C878" s="393" t="s">
        <v>1770</v>
      </c>
      <c r="D878" s="1403">
        <f>+B878</f>
        <v>0</v>
      </c>
      <c r="E878" s="395">
        <f aca="true" t="shared" si="208" ref="E878:L878">SUM(E762,E765,E771,E779,E780,E798,E802,E808,E811,E812,E813,E814,E815,E824,E831,E832,E833,E834,E841,E845,E846,E847,E848,E851,E852,E860,E863,E864,E869)+E874</f>
        <v>4065</v>
      </c>
      <c r="F878" s="396">
        <f t="shared" si="208"/>
        <v>0</v>
      </c>
      <c r="G878" s="397">
        <f t="shared" si="208"/>
        <v>4065</v>
      </c>
      <c r="H878" s="398">
        <f>SUM(H762,H765,H771,H779,H780,H798,H802,H808,H811,H812,H813,H814,H815,H824,H831,H832,H833,H834,H841,H845,H846,H847,H848,H851,H852,H860,H863,H864,H869)+H874</f>
        <v>0</v>
      </c>
      <c r="I878" s="396">
        <f t="shared" si="208"/>
        <v>0</v>
      </c>
      <c r="J878" s="397">
        <f t="shared" si="208"/>
        <v>4065</v>
      </c>
      <c r="K878" s="398">
        <f t="shared" si="208"/>
        <v>0</v>
      </c>
      <c r="L878" s="395">
        <f t="shared" si="208"/>
        <v>4065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762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34"/>
      <c r="C880" s="1334"/>
      <c r="D880" s="1335"/>
      <c r="E880" s="1334"/>
      <c r="F880" s="1334"/>
      <c r="G880" s="1334"/>
      <c r="H880" s="1334"/>
      <c r="I880" s="1334"/>
      <c r="J880" s="1334"/>
      <c r="K880" s="1334"/>
      <c r="L880" s="1336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1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32"/>
      <c r="D883" s="1333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34" t="str">
        <f>$B$7</f>
        <v>ОТЧЕТНИ ДАННИ ПО ЕБК ЗА СМЕТКИТЕ ЗА СРЕДСТВАТА ОТ ЕВРОПЕЙСКИЯ СЪЮЗ - КСФ</v>
      </c>
      <c r="C884" s="1735"/>
      <c r="D884" s="1735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1"/>
      <c r="D885" s="400"/>
      <c r="E885" s="406" t="s">
        <v>71</v>
      </c>
      <c r="F885" s="406" t="s">
        <v>1864</v>
      </c>
      <c r="G885" s="238"/>
      <c r="H885" s="1329" t="s">
        <v>489</v>
      </c>
      <c r="I885" s="1330"/>
      <c r="J885" s="1331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36" t="str">
        <f>$B$9</f>
        <v>Община Сунгурларе</v>
      </c>
      <c r="C886" s="1737"/>
      <c r="D886" s="1738"/>
      <c r="E886" s="115">
        <f>$E$9</f>
        <v>42736</v>
      </c>
      <c r="F886" s="227">
        <f>$F$9</f>
        <v>42855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23" t="str">
        <f>$B$12</f>
        <v>Сунгурларе</v>
      </c>
      <c r="C889" s="1724"/>
      <c r="D889" s="1725"/>
      <c r="E889" s="410" t="s">
        <v>1920</v>
      </c>
      <c r="F889" s="1327" t="str">
        <f>$F$12</f>
        <v>5212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28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1921</v>
      </c>
      <c r="E891" s="239">
        <f>$E$15</f>
        <v>98</v>
      </c>
      <c r="F891" s="414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1"/>
      <c r="D892" s="400"/>
      <c r="E892" s="238"/>
      <c r="F892" s="409"/>
      <c r="G892" s="409"/>
      <c r="H892" s="409"/>
      <c r="I892" s="409"/>
      <c r="J892" s="409"/>
      <c r="K892" s="409"/>
      <c r="L892" s="1344" t="s">
        <v>72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1741</v>
      </c>
      <c r="E893" s="1726" t="s">
        <v>1667</v>
      </c>
      <c r="F893" s="1727"/>
      <c r="G893" s="1727"/>
      <c r="H893" s="1728"/>
      <c r="I893" s="1729" t="s">
        <v>1668</v>
      </c>
      <c r="J893" s="1730"/>
      <c r="K893" s="1730"/>
      <c r="L893" s="1731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704</v>
      </c>
      <c r="C894" s="252" t="s">
        <v>73</v>
      </c>
      <c r="D894" s="253" t="s">
        <v>1742</v>
      </c>
      <c r="E894" s="1370" t="str">
        <f>$E$20</f>
        <v>Уточнен план                Общо</v>
      </c>
      <c r="F894" s="1374" t="str">
        <f>$F$20</f>
        <v>държавни дейности</v>
      </c>
      <c r="G894" s="1375" t="str">
        <f>$G$20</f>
        <v>местни дейности</v>
      </c>
      <c r="H894" s="1376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30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1772</v>
      </c>
      <c r="E895" s="1426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22"/>
      <c r="C896" s="1571" t="str">
        <f>VLOOKUP(D896,OP_LIST2,2,FALSE)</f>
        <v>98311</v>
      </c>
      <c r="D896" s="1423" t="s">
        <v>469</v>
      </c>
      <c r="E896" s="389"/>
      <c r="F896" s="1412"/>
      <c r="G896" s="1413"/>
      <c r="H896" s="1414"/>
      <c r="I896" s="1412"/>
      <c r="J896" s="1413"/>
      <c r="K896" s="1414"/>
      <c r="L896" s="1411"/>
      <c r="M896" s="7">
        <f>(IF($E1016&lt;&gt;0,$M$2,IF($L1016&lt;&gt;0,$M$2,"")))</f>
        <v>1</v>
      </c>
    </row>
    <row r="897" spans="1:13" ht="15.75">
      <c r="A897" s="23"/>
      <c r="B897" s="1425"/>
      <c r="C897" s="1430">
        <f>VLOOKUP(D898,EBK_DEIN2,2,FALSE)</f>
        <v>5589</v>
      </c>
      <c r="D897" s="1429" t="s">
        <v>1821</v>
      </c>
      <c r="E897" s="389"/>
      <c r="F897" s="1415"/>
      <c r="G897" s="1416"/>
      <c r="H897" s="1417"/>
      <c r="I897" s="1415"/>
      <c r="J897" s="1416"/>
      <c r="K897" s="1417"/>
      <c r="L897" s="1411"/>
      <c r="M897" s="7">
        <f>(IF($E1016&lt;&gt;0,$M$2,IF($L1016&lt;&gt;0,$M$2,"")))</f>
        <v>1</v>
      </c>
    </row>
    <row r="898" spans="1:13" ht="31.5">
      <c r="A898" s="23"/>
      <c r="B898" s="1421"/>
      <c r="C898" s="1551">
        <f>+C897</f>
        <v>5589</v>
      </c>
      <c r="D898" s="1423" t="s">
        <v>198</v>
      </c>
      <c r="E898" s="389"/>
      <c r="F898" s="1415"/>
      <c r="G898" s="1416"/>
      <c r="H898" s="1417"/>
      <c r="I898" s="1415"/>
      <c r="J898" s="1416"/>
      <c r="K898" s="1417"/>
      <c r="L898" s="1411"/>
      <c r="M898" s="7">
        <f>(IF($E1016&lt;&gt;0,$M$2,IF($L1016&lt;&gt;0,$M$2,"")))</f>
        <v>1</v>
      </c>
    </row>
    <row r="899" spans="1:13" ht="15">
      <c r="A899" s="23"/>
      <c r="B899" s="1427"/>
      <c r="C899" s="1424"/>
      <c r="D899" s="1428" t="s">
        <v>1743</v>
      </c>
      <c r="E899" s="389"/>
      <c r="F899" s="1418"/>
      <c r="G899" s="1419"/>
      <c r="H899" s="1420"/>
      <c r="I899" s="1418"/>
      <c r="J899" s="1419"/>
      <c r="K899" s="1420"/>
      <c r="L899" s="1411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32" t="s">
        <v>1773</v>
      </c>
      <c r="D900" s="1733"/>
      <c r="E900" s="274">
        <f aca="true" t="shared" si="209" ref="E900:L900">SUM(E901:E902)</f>
        <v>2212</v>
      </c>
      <c r="F900" s="275">
        <f t="shared" si="209"/>
        <v>0</v>
      </c>
      <c r="G900" s="276">
        <f t="shared" si="209"/>
        <v>2212</v>
      </c>
      <c r="H900" s="277">
        <f>SUM(H901:H902)</f>
        <v>0</v>
      </c>
      <c r="I900" s="275">
        <f t="shared" si="209"/>
        <v>0</v>
      </c>
      <c r="J900" s="276">
        <f t="shared" si="209"/>
        <v>3549</v>
      </c>
      <c r="K900" s="277">
        <f t="shared" si="209"/>
        <v>0</v>
      </c>
      <c r="L900" s="274">
        <f t="shared" si="209"/>
        <v>3549</v>
      </c>
      <c r="M900" s="12">
        <f>(IF($E900&lt;&gt;0,$M$2,IF($L900&lt;&gt;0,$M$2,"")))</f>
        <v>1</v>
      </c>
      <c r="N900" s="13"/>
    </row>
    <row r="901" spans="1:14" ht="15.75">
      <c r="A901" s="23"/>
      <c r="B901" s="279"/>
      <c r="C901" s="280">
        <v>101</v>
      </c>
      <c r="D901" s="281" t="s">
        <v>1774</v>
      </c>
      <c r="E901" s="282">
        <f>F901+G901+H901</f>
        <v>1987</v>
      </c>
      <c r="F901" s="152">
        <v>0</v>
      </c>
      <c r="G901" s="153">
        <v>1987</v>
      </c>
      <c r="H901" s="1386">
        <v>0</v>
      </c>
      <c r="I901" s="152">
        <v>0</v>
      </c>
      <c r="J901" s="153">
        <v>2650</v>
      </c>
      <c r="K901" s="1386">
        <v>0</v>
      </c>
      <c r="L901" s="282">
        <f>I901+J901+K901</f>
        <v>2650</v>
      </c>
      <c r="M901" s="12">
        <f aca="true" t="shared" si="210" ref="M901:M968">(IF($E901&lt;&gt;0,$M$2,IF($L901&lt;&gt;0,$M$2,"")))</f>
        <v>1</v>
      </c>
      <c r="N901" s="13"/>
    </row>
    <row r="902" spans="1:14" ht="15.75">
      <c r="A902" s="10"/>
      <c r="B902" s="279"/>
      <c r="C902" s="286">
        <v>102</v>
      </c>
      <c r="D902" s="287" t="s">
        <v>1775</v>
      </c>
      <c r="E902" s="288">
        <f>F902+G902+H902</f>
        <v>225</v>
      </c>
      <c r="F902" s="173">
        <v>0</v>
      </c>
      <c r="G902" s="174">
        <v>225</v>
      </c>
      <c r="H902" s="1392">
        <v>0</v>
      </c>
      <c r="I902" s="173">
        <v>0</v>
      </c>
      <c r="J902" s="174">
        <v>899</v>
      </c>
      <c r="K902" s="1392">
        <v>0</v>
      </c>
      <c r="L902" s="288">
        <f>I902+J902+K902</f>
        <v>899</v>
      </c>
      <c r="M902" s="12">
        <f t="shared" si="210"/>
        <v>1</v>
      </c>
      <c r="N902" s="13"/>
    </row>
    <row r="903" spans="1:14" ht="15.75">
      <c r="A903" s="10"/>
      <c r="B903" s="273">
        <v>200</v>
      </c>
      <c r="C903" s="1717" t="s">
        <v>1776</v>
      </c>
      <c r="D903" s="1718"/>
      <c r="E903" s="274">
        <f aca="true" t="shared" si="211" ref="E903:L903">SUM(E904:E908)</f>
        <v>41698</v>
      </c>
      <c r="F903" s="275">
        <f t="shared" si="211"/>
        <v>0</v>
      </c>
      <c r="G903" s="276">
        <f t="shared" si="211"/>
        <v>41698</v>
      </c>
      <c r="H903" s="277">
        <f>SUM(H904:H908)</f>
        <v>0</v>
      </c>
      <c r="I903" s="275">
        <f t="shared" si="211"/>
        <v>0</v>
      </c>
      <c r="J903" s="276">
        <f t="shared" si="211"/>
        <v>55846</v>
      </c>
      <c r="K903" s="277">
        <f t="shared" si="211"/>
        <v>0</v>
      </c>
      <c r="L903" s="274">
        <f t="shared" si="211"/>
        <v>55846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1777</v>
      </c>
      <c r="E904" s="282">
        <f>F904+G904+H904</f>
        <v>41698</v>
      </c>
      <c r="F904" s="152">
        <v>0</v>
      </c>
      <c r="G904" s="153">
        <v>41698</v>
      </c>
      <c r="H904" s="1386">
        <v>0</v>
      </c>
      <c r="I904" s="152">
        <v>0</v>
      </c>
      <c r="J904" s="153">
        <v>55846</v>
      </c>
      <c r="K904" s="1386">
        <v>0</v>
      </c>
      <c r="L904" s="282">
        <f>I904+J904+K904</f>
        <v>55846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1778</v>
      </c>
      <c r="E905" s="296">
        <f>F905+G905+H905</f>
        <v>0</v>
      </c>
      <c r="F905" s="158"/>
      <c r="G905" s="159"/>
      <c r="H905" s="1391"/>
      <c r="I905" s="158"/>
      <c r="J905" s="159"/>
      <c r="K905" s="1391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212</v>
      </c>
      <c r="E906" s="296">
        <f>F906+G906+H906</f>
        <v>0</v>
      </c>
      <c r="F906" s="158"/>
      <c r="G906" s="159"/>
      <c r="H906" s="1391"/>
      <c r="I906" s="158"/>
      <c r="J906" s="159"/>
      <c r="K906" s="1391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213</v>
      </c>
      <c r="E907" s="296">
        <f>F907+G907+H907</f>
        <v>0</v>
      </c>
      <c r="F907" s="158"/>
      <c r="G907" s="159"/>
      <c r="H907" s="1391"/>
      <c r="I907" s="158"/>
      <c r="J907" s="159"/>
      <c r="K907" s="1391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214</v>
      </c>
      <c r="E908" s="288">
        <f>F908+G908+H908</f>
        <v>0</v>
      </c>
      <c r="F908" s="173"/>
      <c r="G908" s="174"/>
      <c r="H908" s="1392"/>
      <c r="I908" s="173"/>
      <c r="J908" s="174"/>
      <c r="K908" s="1392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19" t="s">
        <v>837</v>
      </c>
      <c r="D909" s="1720"/>
      <c r="E909" s="274">
        <f aca="true" t="shared" si="212" ref="E909:L909">SUM(E910:E916)</f>
        <v>7885</v>
      </c>
      <c r="F909" s="275">
        <f t="shared" si="212"/>
        <v>0</v>
      </c>
      <c r="G909" s="276">
        <f t="shared" si="212"/>
        <v>7885</v>
      </c>
      <c r="H909" s="277">
        <f>SUM(H910:H916)</f>
        <v>0</v>
      </c>
      <c r="I909" s="275">
        <f t="shared" si="212"/>
        <v>0</v>
      </c>
      <c r="J909" s="276">
        <f t="shared" si="212"/>
        <v>10782</v>
      </c>
      <c r="K909" s="277">
        <f t="shared" si="212"/>
        <v>0</v>
      </c>
      <c r="L909" s="274">
        <f t="shared" si="212"/>
        <v>10782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838</v>
      </c>
      <c r="E910" s="282">
        <f aca="true" t="shared" si="213" ref="E910:E917">F910+G910+H910</f>
        <v>4959</v>
      </c>
      <c r="F910" s="152">
        <v>0</v>
      </c>
      <c r="G910" s="153">
        <v>4959</v>
      </c>
      <c r="H910" s="1386">
        <v>0</v>
      </c>
      <c r="I910" s="152">
        <v>0</v>
      </c>
      <c r="J910" s="153">
        <v>6787</v>
      </c>
      <c r="K910" s="1386">
        <v>0</v>
      </c>
      <c r="L910" s="282">
        <f aca="true" t="shared" si="214" ref="L910:L917">I910+J910+K910</f>
        <v>6787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1940</v>
      </c>
      <c r="E911" s="296">
        <f t="shared" si="213"/>
        <v>0</v>
      </c>
      <c r="F911" s="158"/>
      <c r="G911" s="159"/>
      <c r="H911" s="1391"/>
      <c r="I911" s="158"/>
      <c r="J911" s="159"/>
      <c r="K911" s="1391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1901</v>
      </c>
      <c r="E912" s="296">
        <f>F912+G912+H912</f>
        <v>0</v>
      </c>
      <c r="F912" s="489">
        <v>0</v>
      </c>
      <c r="G912" s="490">
        <v>0</v>
      </c>
      <c r="H912" s="160">
        <v>0</v>
      </c>
      <c r="I912" s="489">
        <v>0</v>
      </c>
      <c r="J912" s="490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839</v>
      </c>
      <c r="E913" s="296">
        <f t="shared" si="213"/>
        <v>2059</v>
      </c>
      <c r="F913" s="158">
        <v>0</v>
      </c>
      <c r="G913" s="159">
        <v>2059</v>
      </c>
      <c r="H913" s="1391">
        <v>0</v>
      </c>
      <c r="I913" s="158">
        <v>0</v>
      </c>
      <c r="J913" s="159">
        <v>2809</v>
      </c>
      <c r="K913" s="1391">
        <v>0</v>
      </c>
      <c r="L913" s="296">
        <f t="shared" si="214"/>
        <v>2809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840</v>
      </c>
      <c r="E914" s="296">
        <f t="shared" si="213"/>
        <v>867</v>
      </c>
      <c r="F914" s="158">
        <v>0</v>
      </c>
      <c r="G914" s="159">
        <v>867</v>
      </c>
      <c r="H914" s="1391">
        <v>0</v>
      </c>
      <c r="I914" s="158">
        <v>0</v>
      </c>
      <c r="J914" s="159">
        <v>1186</v>
      </c>
      <c r="K914" s="1391">
        <v>0</v>
      </c>
      <c r="L914" s="296">
        <f t="shared" si="214"/>
        <v>1186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1903</v>
      </c>
      <c r="E915" s="296">
        <f>F915+G915+H915</f>
        <v>0</v>
      </c>
      <c r="F915" s="489">
        <v>0</v>
      </c>
      <c r="G915" s="490">
        <v>0</v>
      </c>
      <c r="H915" s="160">
        <v>0</v>
      </c>
      <c r="I915" s="489">
        <v>0</v>
      </c>
      <c r="J915" s="490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841</v>
      </c>
      <c r="E916" s="288">
        <f t="shared" si="213"/>
        <v>0</v>
      </c>
      <c r="F916" s="173"/>
      <c r="G916" s="174"/>
      <c r="H916" s="1392"/>
      <c r="I916" s="173"/>
      <c r="J916" s="174"/>
      <c r="K916" s="1392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21" t="s">
        <v>842</v>
      </c>
      <c r="D917" s="1722"/>
      <c r="E917" s="311">
        <f t="shared" si="213"/>
        <v>0</v>
      </c>
      <c r="F917" s="1393"/>
      <c r="G917" s="1394"/>
      <c r="H917" s="1395"/>
      <c r="I917" s="1393"/>
      <c r="J917" s="1394"/>
      <c r="K917" s="1395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17" t="s">
        <v>843</v>
      </c>
      <c r="D918" s="1718"/>
      <c r="E918" s="311">
        <f aca="true" t="shared" si="215" ref="E918:L918">SUM(E919:E935)</f>
        <v>1537</v>
      </c>
      <c r="F918" s="275">
        <f t="shared" si="215"/>
        <v>0</v>
      </c>
      <c r="G918" s="276">
        <f t="shared" si="215"/>
        <v>1537</v>
      </c>
      <c r="H918" s="277">
        <f>SUM(H919:H935)</f>
        <v>0</v>
      </c>
      <c r="I918" s="275">
        <f t="shared" si="215"/>
        <v>0</v>
      </c>
      <c r="J918" s="276">
        <f t="shared" si="215"/>
        <v>1762</v>
      </c>
      <c r="K918" s="277">
        <f t="shared" si="215"/>
        <v>0</v>
      </c>
      <c r="L918" s="311">
        <f t="shared" si="215"/>
        <v>1762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844</v>
      </c>
      <c r="E919" s="282">
        <f aca="true" t="shared" si="216" ref="E919:E935">F919+G919+H919</f>
        <v>0</v>
      </c>
      <c r="F919" s="152"/>
      <c r="G919" s="153"/>
      <c r="H919" s="1386"/>
      <c r="I919" s="152"/>
      <c r="J919" s="153"/>
      <c r="K919" s="1386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845</v>
      </c>
      <c r="E920" s="296">
        <f t="shared" si="216"/>
        <v>0</v>
      </c>
      <c r="F920" s="158"/>
      <c r="G920" s="159"/>
      <c r="H920" s="1391"/>
      <c r="I920" s="158"/>
      <c r="J920" s="159"/>
      <c r="K920" s="1391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846</v>
      </c>
      <c r="E921" s="296">
        <f t="shared" si="216"/>
        <v>0</v>
      </c>
      <c r="F921" s="158"/>
      <c r="G921" s="159"/>
      <c r="H921" s="1391"/>
      <c r="I921" s="158"/>
      <c r="J921" s="159"/>
      <c r="K921" s="1391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847</v>
      </c>
      <c r="E922" s="296">
        <f t="shared" si="216"/>
        <v>0</v>
      </c>
      <c r="F922" s="158"/>
      <c r="G922" s="159"/>
      <c r="H922" s="1391"/>
      <c r="I922" s="158"/>
      <c r="J922" s="159"/>
      <c r="K922" s="1391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848</v>
      </c>
      <c r="E923" s="296">
        <f t="shared" si="216"/>
        <v>624</v>
      </c>
      <c r="F923" s="158">
        <v>0</v>
      </c>
      <c r="G923" s="159">
        <v>624</v>
      </c>
      <c r="H923" s="1391">
        <v>0</v>
      </c>
      <c r="I923" s="158">
        <v>0</v>
      </c>
      <c r="J923" s="159">
        <v>624</v>
      </c>
      <c r="K923" s="1391">
        <v>0</v>
      </c>
      <c r="L923" s="296">
        <f t="shared" si="217"/>
        <v>624</v>
      </c>
      <c r="M923" s="12">
        <f t="shared" si="210"/>
        <v>1</v>
      </c>
      <c r="N923" s="13"/>
    </row>
    <row r="924" spans="1:14" ht="15.75">
      <c r="A924" s="23">
        <v>60</v>
      </c>
      <c r="B924" s="293"/>
      <c r="C924" s="313">
        <v>1016</v>
      </c>
      <c r="D924" s="314" t="s">
        <v>849</v>
      </c>
      <c r="E924" s="315">
        <f t="shared" si="216"/>
        <v>555</v>
      </c>
      <c r="F924" s="164">
        <v>0</v>
      </c>
      <c r="G924" s="165">
        <v>555</v>
      </c>
      <c r="H924" s="1387">
        <v>0</v>
      </c>
      <c r="I924" s="164">
        <v>0</v>
      </c>
      <c r="J924" s="165">
        <v>657</v>
      </c>
      <c r="K924" s="1387">
        <v>0</v>
      </c>
      <c r="L924" s="315">
        <f t="shared" si="217"/>
        <v>657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850</v>
      </c>
      <c r="E925" s="321">
        <f t="shared" si="216"/>
        <v>123</v>
      </c>
      <c r="F925" s="454">
        <v>0</v>
      </c>
      <c r="G925" s="455">
        <v>123</v>
      </c>
      <c r="H925" s="1399">
        <v>0</v>
      </c>
      <c r="I925" s="454">
        <v>0</v>
      </c>
      <c r="J925" s="455">
        <v>246</v>
      </c>
      <c r="K925" s="1399">
        <v>0</v>
      </c>
      <c r="L925" s="321">
        <f t="shared" si="217"/>
        <v>246</v>
      </c>
      <c r="M925" s="12">
        <f t="shared" si="210"/>
        <v>1</v>
      </c>
      <c r="N925" s="13"/>
    </row>
    <row r="926" spans="1:14" ht="15.75">
      <c r="A926" s="23">
        <v>70</v>
      </c>
      <c r="B926" s="293"/>
      <c r="C926" s="325">
        <v>1030</v>
      </c>
      <c r="D926" s="326" t="s">
        <v>851</v>
      </c>
      <c r="E926" s="327">
        <f t="shared" si="216"/>
        <v>0</v>
      </c>
      <c r="F926" s="449"/>
      <c r="G926" s="450"/>
      <c r="H926" s="1396"/>
      <c r="I926" s="449"/>
      <c r="J926" s="450"/>
      <c r="K926" s="1396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852</v>
      </c>
      <c r="E927" s="321">
        <f t="shared" si="216"/>
        <v>0</v>
      </c>
      <c r="F927" s="454"/>
      <c r="G927" s="455"/>
      <c r="H927" s="1399"/>
      <c r="I927" s="454"/>
      <c r="J927" s="455"/>
      <c r="K927" s="1399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853</v>
      </c>
      <c r="E928" s="296">
        <f t="shared" si="216"/>
        <v>0</v>
      </c>
      <c r="F928" s="158"/>
      <c r="G928" s="159"/>
      <c r="H928" s="1391"/>
      <c r="I928" s="158"/>
      <c r="J928" s="159"/>
      <c r="K928" s="1391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1904</v>
      </c>
      <c r="E929" s="327">
        <f t="shared" si="216"/>
        <v>0</v>
      </c>
      <c r="F929" s="449"/>
      <c r="G929" s="450"/>
      <c r="H929" s="1396"/>
      <c r="I929" s="449"/>
      <c r="J929" s="450"/>
      <c r="K929" s="1396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854</v>
      </c>
      <c r="E930" s="321">
        <f t="shared" si="216"/>
        <v>235</v>
      </c>
      <c r="F930" s="454">
        <v>0</v>
      </c>
      <c r="G930" s="455">
        <v>235</v>
      </c>
      <c r="H930" s="1399">
        <v>0</v>
      </c>
      <c r="I930" s="454">
        <v>0</v>
      </c>
      <c r="J930" s="455">
        <v>235</v>
      </c>
      <c r="K930" s="1399">
        <v>0</v>
      </c>
      <c r="L930" s="321">
        <f t="shared" si="217"/>
        <v>235</v>
      </c>
      <c r="M930" s="12">
        <f t="shared" si="210"/>
        <v>1</v>
      </c>
      <c r="N930" s="13"/>
    </row>
    <row r="931" spans="1:14" ht="15.75">
      <c r="A931" s="23">
        <v>90</v>
      </c>
      <c r="B931" s="293"/>
      <c r="C931" s="325">
        <v>1063</v>
      </c>
      <c r="D931" s="333" t="s">
        <v>1830</v>
      </c>
      <c r="E931" s="327">
        <f t="shared" si="216"/>
        <v>0</v>
      </c>
      <c r="F931" s="449"/>
      <c r="G931" s="450"/>
      <c r="H931" s="1396"/>
      <c r="I931" s="449"/>
      <c r="J931" s="450"/>
      <c r="K931" s="1396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855</v>
      </c>
      <c r="E932" s="336">
        <f t="shared" si="216"/>
        <v>0</v>
      </c>
      <c r="F932" s="600"/>
      <c r="G932" s="601"/>
      <c r="H932" s="1398"/>
      <c r="I932" s="600"/>
      <c r="J932" s="601"/>
      <c r="K932" s="1398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1941</v>
      </c>
      <c r="E933" s="321">
        <f t="shared" si="216"/>
        <v>0</v>
      </c>
      <c r="F933" s="454"/>
      <c r="G933" s="455"/>
      <c r="H933" s="1399"/>
      <c r="I933" s="454"/>
      <c r="J933" s="455"/>
      <c r="K933" s="1399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950</v>
      </c>
      <c r="E934" s="296">
        <f t="shared" si="216"/>
        <v>0</v>
      </c>
      <c r="F934" s="158"/>
      <c r="G934" s="159"/>
      <c r="H934" s="1391"/>
      <c r="I934" s="158"/>
      <c r="J934" s="159"/>
      <c r="K934" s="1391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856</v>
      </c>
      <c r="E935" s="288">
        <f t="shared" si="216"/>
        <v>0</v>
      </c>
      <c r="F935" s="173"/>
      <c r="G935" s="174"/>
      <c r="H935" s="1392"/>
      <c r="I935" s="173"/>
      <c r="J935" s="174"/>
      <c r="K935" s="1392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12" t="s">
        <v>917</v>
      </c>
      <c r="D936" s="1709"/>
      <c r="E936" s="311">
        <f aca="true" t="shared" si="218" ref="E936:L936">SUM(E937:E939)</f>
        <v>97</v>
      </c>
      <c r="F936" s="275">
        <f t="shared" si="218"/>
        <v>0</v>
      </c>
      <c r="G936" s="276">
        <f t="shared" si="218"/>
        <v>97</v>
      </c>
      <c r="H936" s="277">
        <f>SUM(H937:H939)</f>
        <v>0</v>
      </c>
      <c r="I936" s="275">
        <f t="shared" si="218"/>
        <v>0</v>
      </c>
      <c r="J936" s="276">
        <f t="shared" si="218"/>
        <v>97</v>
      </c>
      <c r="K936" s="277">
        <f t="shared" si="218"/>
        <v>0</v>
      </c>
      <c r="L936" s="311">
        <f t="shared" si="218"/>
        <v>97</v>
      </c>
      <c r="M936" s="12">
        <f t="shared" si="210"/>
        <v>1</v>
      </c>
      <c r="N936" s="13"/>
    </row>
    <row r="937" spans="1:14" ht="31.5">
      <c r="A937" s="23">
        <v>140</v>
      </c>
      <c r="B937" s="293"/>
      <c r="C937" s="280">
        <v>1901</v>
      </c>
      <c r="D937" s="341" t="s">
        <v>1942</v>
      </c>
      <c r="E937" s="282">
        <f>F937+G937+H937</f>
        <v>97</v>
      </c>
      <c r="F937" s="152">
        <v>0</v>
      </c>
      <c r="G937" s="153">
        <v>97</v>
      </c>
      <c r="H937" s="1386">
        <v>0</v>
      </c>
      <c r="I937" s="152">
        <v>0</v>
      </c>
      <c r="J937" s="153">
        <v>97</v>
      </c>
      <c r="K937" s="1386">
        <v>0</v>
      </c>
      <c r="L937" s="282">
        <f>I937+J937+K937</f>
        <v>97</v>
      </c>
      <c r="M937" s="12">
        <f t="shared" si="210"/>
        <v>1</v>
      </c>
      <c r="N937" s="13"/>
    </row>
    <row r="938" spans="1:14" ht="31.5">
      <c r="A938" s="23">
        <v>145</v>
      </c>
      <c r="B938" s="342"/>
      <c r="C938" s="294">
        <v>1981</v>
      </c>
      <c r="D938" s="343" t="s">
        <v>1943</v>
      </c>
      <c r="E938" s="296">
        <f>F938+G938+H938</f>
        <v>0</v>
      </c>
      <c r="F938" s="158"/>
      <c r="G938" s="159"/>
      <c r="H938" s="1391"/>
      <c r="I938" s="158"/>
      <c r="J938" s="159"/>
      <c r="K938" s="1391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1944</v>
      </c>
      <c r="E939" s="288">
        <f>F939+G939+H939</f>
        <v>0</v>
      </c>
      <c r="F939" s="173"/>
      <c r="G939" s="174"/>
      <c r="H939" s="1392"/>
      <c r="I939" s="173"/>
      <c r="J939" s="174"/>
      <c r="K939" s="1392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12" t="s">
        <v>1751</v>
      </c>
      <c r="D940" s="1709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857</v>
      </c>
      <c r="E941" s="282">
        <f>F941+G941+H941</f>
        <v>0</v>
      </c>
      <c r="F941" s="152"/>
      <c r="G941" s="153"/>
      <c r="H941" s="1386"/>
      <c r="I941" s="152"/>
      <c r="J941" s="153"/>
      <c r="K941" s="1386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858</v>
      </c>
      <c r="E942" s="296">
        <f>F942+G942+H942</f>
        <v>0</v>
      </c>
      <c r="F942" s="158"/>
      <c r="G942" s="159"/>
      <c r="H942" s="1391"/>
      <c r="I942" s="158"/>
      <c r="J942" s="159"/>
      <c r="K942" s="1391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859</v>
      </c>
      <c r="E943" s="296">
        <f>F943+G943+H943</f>
        <v>0</v>
      </c>
      <c r="F943" s="489">
        <v>0</v>
      </c>
      <c r="G943" s="490">
        <v>0</v>
      </c>
      <c r="H943" s="160">
        <v>0</v>
      </c>
      <c r="I943" s="489">
        <v>0</v>
      </c>
      <c r="J943" s="490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860</v>
      </c>
      <c r="E944" s="296">
        <f>F944+G944+H944</f>
        <v>0</v>
      </c>
      <c r="F944" s="489">
        <v>0</v>
      </c>
      <c r="G944" s="490">
        <v>0</v>
      </c>
      <c r="H944" s="160">
        <v>0</v>
      </c>
      <c r="I944" s="489">
        <v>0</v>
      </c>
      <c r="J944" s="490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861</v>
      </c>
      <c r="E945" s="288">
        <f>F945+G945+H945</f>
        <v>0</v>
      </c>
      <c r="F945" s="173"/>
      <c r="G945" s="174"/>
      <c r="H945" s="1392"/>
      <c r="I945" s="173"/>
      <c r="J945" s="174"/>
      <c r="K945" s="1392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12" t="s">
        <v>862</v>
      </c>
      <c r="D946" s="1709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951</v>
      </c>
      <c r="E947" s="282">
        <f aca="true" t="shared" si="221" ref="E947:E952">F947+G947+H947</f>
        <v>0</v>
      </c>
      <c r="F947" s="152"/>
      <c r="G947" s="153"/>
      <c r="H947" s="1386"/>
      <c r="I947" s="152"/>
      <c r="J947" s="153"/>
      <c r="K947" s="1386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863</v>
      </c>
      <c r="E948" s="288">
        <f t="shared" si="221"/>
        <v>0</v>
      </c>
      <c r="F948" s="173"/>
      <c r="G948" s="174"/>
      <c r="H948" s="1392"/>
      <c r="I948" s="173"/>
      <c r="J948" s="174"/>
      <c r="K948" s="1392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12" t="s">
        <v>864</v>
      </c>
      <c r="D949" s="1709"/>
      <c r="E949" s="311">
        <f t="shared" si="221"/>
        <v>0</v>
      </c>
      <c r="F949" s="1393"/>
      <c r="G949" s="1394"/>
      <c r="H949" s="1395"/>
      <c r="I949" s="1393"/>
      <c r="J949" s="1394"/>
      <c r="K949" s="1395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15" t="s">
        <v>865</v>
      </c>
      <c r="D950" s="1716"/>
      <c r="E950" s="311">
        <f t="shared" si="221"/>
        <v>0</v>
      </c>
      <c r="F950" s="1393"/>
      <c r="G950" s="1394"/>
      <c r="H950" s="1395"/>
      <c r="I950" s="1393"/>
      <c r="J950" s="1394"/>
      <c r="K950" s="1395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15" t="s">
        <v>866</v>
      </c>
      <c r="D951" s="1716"/>
      <c r="E951" s="311">
        <f t="shared" si="221"/>
        <v>0</v>
      </c>
      <c r="F951" s="1393"/>
      <c r="G951" s="1394"/>
      <c r="H951" s="1395"/>
      <c r="I951" s="1393"/>
      <c r="J951" s="1394"/>
      <c r="K951" s="1395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15" t="s">
        <v>1301</v>
      </c>
      <c r="D952" s="1716"/>
      <c r="E952" s="311">
        <f t="shared" si="221"/>
        <v>0</v>
      </c>
      <c r="F952" s="1393"/>
      <c r="G952" s="1394"/>
      <c r="H952" s="1395"/>
      <c r="I952" s="1393"/>
      <c r="J952" s="1394"/>
      <c r="K952" s="1395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12" t="s">
        <v>867</v>
      </c>
      <c r="D953" s="1709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1635</v>
      </c>
      <c r="E954" s="282">
        <f aca="true" t="shared" si="224" ref="E954:E961">F954+G954+H954</f>
        <v>0</v>
      </c>
      <c r="F954" s="152"/>
      <c r="G954" s="153"/>
      <c r="H954" s="1386"/>
      <c r="I954" s="152"/>
      <c r="J954" s="153"/>
      <c r="K954" s="1386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868</v>
      </c>
      <c r="E955" s="282">
        <f t="shared" si="224"/>
        <v>0</v>
      </c>
      <c r="F955" s="152"/>
      <c r="G955" s="153"/>
      <c r="H955" s="1386"/>
      <c r="I955" s="152"/>
      <c r="J955" s="153"/>
      <c r="K955" s="1386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869</v>
      </c>
      <c r="E956" s="327">
        <f t="shared" si="224"/>
        <v>0</v>
      </c>
      <c r="F956" s="449"/>
      <c r="G956" s="450"/>
      <c r="H956" s="1396"/>
      <c r="I956" s="449"/>
      <c r="J956" s="450"/>
      <c r="K956" s="1396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870</v>
      </c>
      <c r="E957" s="352">
        <f t="shared" si="224"/>
        <v>0</v>
      </c>
      <c r="F957" s="636"/>
      <c r="G957" s="637"/>
      <c r="H957" s="1397"/>
      <c r="I957" s="636"/>
      <c r="J957" s="637"/>
      <c r="K957" s="1397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871</v>
      </c>
      <c r="E958" s="336">
        <f t="shared" si="224"/>
        <v>0</v>
      </c>
      <c r="F958" s="600"/>
      <c r="G958" s="601"/>
      <c r="H958" s="1398"/>
      <c r="I958" s="600"/>
      <c r="J958" s="601"/>
      <c r="K958" s="1398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1636</v>
      </c>
      <c r="E959" s="321">
        <f t="shared" si="224"/>
        <v>0</v>
      </c>
      <c r="F959" s="454"/>
      <c r="G959" s="455"/>
      <c r="H959" s="1399"/>
      <c r="I959" s="454"/>
      <c r="J959" s="455"/>
      <c r="K959" s="1399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872</v>
      </c>
      <c r="E960" s="321">
        <f t="shared" si="224"/>
        <v>0</v>
      </c>
      <c r="F960" s="454"/>
      <c r="G960" s="455"/>
      <c r="H960" s="1399"/>
      <c r="I960" s="454"/>
      <c r="J960" s="455"/>
      <c r="K960" s="1399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873</v>
      </c>
      <c r="E961" s="288">
        <f t="shared" si="224"/>
        <v>0</v>
      </c>
      <c r="F961" s="173"/>
      <c r="G961" s="174"/>
      <c r="H961" s="1392"/>
      <c r="I961" s="173"/>
      <c r="J961" s="174"/>
      <c r="K961" s="1392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874</v>
      </c>
      <c r="D962" s="684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875</v>
      </c>
      <c r="E963" s="282">
        <f aca="true" t="shared" si="227" ref="E963:E971">F963+G963+H963</f>
        <v>0</v>
      </c>
      <c r="F963" s="487">
        <v>0</v>
      </c>
      <c r="G963" s="488">
        <v>0</v>
      </c>
      <c r="H963" s="154">
        <v>0</v>
      </c>
      <c r="I963" s="487">
        <v>0</v>
      </c>
      <c r="J963" s="488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1744</v>
      </c>
      <c r="E964" s="296">
        <f t="shared" si="227"/>
        <v>0</v>
      </c>
      <c r="F964" s="489">
        <v>0</v>
      </c>
      <c r="G964" s="490">
        <v>0</v>
      </c>
      <c r="H964" s="160">
        <v>0</v>
      </c>
      <c r="I964" s="489">
        <v>0</v>
      </c>
      <c r="J964" s="490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876</v>
      </c>
      <c r="E965" s="296">
        <f t="shared" si="227"/>
        <v>0</v>
      </c>
      <c r="F965" s="489">
        <v>0</v>
      </c>
      <c r="G965" s="490">
        <v>0</v>
      </c>
      <c r="H965" s="160">
        <v>0</v>
      </c>
      <c r="I965" s="489">
        <v>0</v>
      </c>
      <c r="J965" s="490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877</v>
      </c>
      <c r="E966" s="296">
        <f t="shared" si="227"/>
        <v>0</v>
      </c>
      <c r="F966" s="489">
        <v>0</v>
      </c>
      <c r="G966" s="490">
        <v>0</v>
      </c>
      <c r="H966" s="160">
        <v>0</v>
      </c>
      <c r="I966" s="489">
        <v>0</v>
      </c>
      <c r="J966" s="490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878</v>
      </c>
      <c r="E967" s="296">
        <f t="shared" si="227"/>
        <v>0</v>
      </c>
      <c r="F967" s="489">
        <v>0</v>
      </c>
      <c r="G967" s="490">
        <v>0</v>
      </c>
      <c r="H967" s="160">
        <v>0</v>
      </c>
      <c r="I967" s="489">
        <v>0</v>
      </c>
      <c r="J967" s="490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1298</v>
      </c>
      <c r="E968" s="288">
        <f t="shared" si="227"/>
        <v>0</v>
      </c>
      <c r="F968" s="491">
        <v>0</v>
      </c>
      <c r="G968" s="492">
        <v>0</v>
      </c>
      <c r="H968" s="175">
        <v>0</v>
      </c>
      <c r="I968" s="491">
        <v>0</v>
      </c>
      <c r="J968" s="492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12" t="s">
        <v>879</v>
      </c>
      <c r="D969" s="1709"/>
      <c r="E969" s="311">
        <f t="shared" si="227"/>
        <v>0</v>
      </c>
      <c r="F969" s="1442">
        <v>0</v>
      </c>
      <c r="G969" s="1443">
        <v>0</v>
      </c>
      <c r="H969" s="1444">
        <v>0</v>
      </c>
      <c r="I969" s="1442">
        <v>0</v>
      </c>
      <c r="J969" s="1443">
        <v>0</v>
      </c>
      <c r="K969" s="1444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12" t="s">
        <v>880</v>
      </c>
      <c r="D970" s="1709"/>
      <c r="E970" s="311">
        <f t="shared" si="227"/>
        <v>0</v>
      </c>
      <c r="F970" s="1393"/>
      <c r="G970" s="1394"/>
      <c r="H970" s="1395"/>
      <c r="I970" s="1393"/>
      <c r="J970" s="1394"/>
      <c r="K970" s="1395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12" t="s">
        <v>881</v>
      </c>
      <c r="D971" s="1709"/>
      <c r="E971" s="311">
        <f t="shared" si="227"/>
        <v>0</v>
      </c>
      <c r="F971" s="1393"/>
      <c r="G971" s="1394"/>
      <c r="H971" s="1395"/>
      <c r="I971" s="1393"/>
      <c r="J971" s="1394"/>
      <c r="K971" s="1395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12" t="s">
        <v>882</v>
      </c>
      <c r="D972" s="1709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883</v>
      </c>
      <c r="E973" s="282">
        <f aca="true" t="shared" si="231" ref="E973:E978">F973+G973+H973</f>
        <v>0</v>
      </c>
      <c r="F973" s="152"/>
      <c r="G973" s="153"/>
      <c r="H973" s="1386"/>
      <c r="I973" s="152"/>
      <c r="J973" s="153"/>
      <c r="K973" s="1386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884</v>
      </c>
      <c r="E974" s="296">
        <f t="shared" si="231"/>
        <v>0</v>
      </c>
      <c r="F974" s="158"/>
      <c r="G974" s="159"/>
      <c r="H974" s="1391"/>
      <c r="I974" s="158"/>
      <c r="J974" s="159"/>
      <c r="K974" s="1391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885</v>
      </c>
      <c r="E975" s="296">
        <f t="shared" si="231"/>
        <v>0</v>
      </c>
      <c r="F975" s="158"/>
      <c r="G975" s="159"/>
      <c r="H975" s="1391"/>
      <c r="I975" s="158"/>
      <c r="J975" s="159"/>
      <c r="K975" s="1391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886</v>
      </c>
      <c r="E976" s="296">
        <f t="shared" si="231"/>
        <v>0</v>
      </c>
      <c r="F976" s="158"/>
      <c r="G976" s="159"/>
      <c r="H976" s="1391"/>
      <c r="I976" s="158"/>
      <c r="J976" s="159"/>
      <c r="K976" s="1391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887</v>
      </c>
      <c r="E977" s="296">
        <f t="shared" si="231"/>
        <v>0</v>
      </c>
      <c r="F977" s="158"/>
      <c r="G977" s="159"/>
      <c r="H977" s="1391"/>
      <c r="I977" s="158"/>
      <c r="J977" s="159"/>
      <c r="K977" s="1391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888</v>
      </c>
      <c r="E978" s="288">
        <f t="shared" si="231"/>
        <v>0</v>
      </c>
      <c r="F978" s="173"/>
      <c r="G978" s="174"/>
      <c r="H978" s="1392"/>
      <c r="I978" s="173"/>
      <c r="J978" s="174"/>
      <c r="K978" s="1392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12" t="s">
        <v>1302</v>
      </c>
      <c r="D979" s="1709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889</v>
      </c>
      <c r="E980" s="282">
        <f aca="true" t="shared" si="234" ref="E980:E985">F980+G980+H980</f>
        <v>0</v>
      </c>
      <c r="F980" s="152"/>
      <c r="G980" s="153"/>
      <c r="H980" s="1386"/>
      <c r="I980" s="152"/>
      <c r="J980" s="153"/>
      <c r="K980" s="1386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890</v>
      </c>
      <c r="E981" s="296">
        <f t="shared" si="234"/>
        <v>0</v>
      </c>
      <c r="F981" s="158"/>
      <c r="G981" s="159"/>
      <c r="H981" s="1391"/>
      <c r="I981" s="158"/>
      <c r="J981" s="159"/>
      <c r="K981" s="1391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891</v>
      </c>
      <c r="E982" s="288">
        <f t="shared" si="234"/>
        <v>0</v>
      </c>
      <c r="F982" s="173"/>
      <c r="G982" s="174"/>
      <c r="H982" s="1392"/>
      <c r="I982" s="173"/>
      <c r="J982" s="174"/>
      <c r="K982" s="1392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12" t="s">
        <v>1299</v>
      </c>
      <c r="D983" s="1709"/>
      <c r="E983" s="311">
        <f t="shared" si="234"/>
        <v>0</v>
      </c>
      <c r="F983" s="1393"/>
      <c r="G983" s="1394"/>
      <c r="H983" s="1395"/>
      <c r="I983" s="1393"/>
      <c r="J983" s="1394"/>
      <c r="K983" s="1395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12" t="s">
        <v>1300</v>
      </c>
      <c r="D984" s="1709"/>
      <c r="E984" s="311">
        <f t="shared" si="234"/>
        <v>0</v>
      </c>
      <c r="F984" s="1393"/>
      <c r="G984" s="1394"/>
      <c r="H984" s="1395"/>
      <c r="I984" s="1393"/>
      <c r="J984" s="1394"/>
      <c r="K984" s="1395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15" t="s">
        <v>892</v>
      </c>
      <c r="D985" s="1716"/>
      <c r="E985" s="311">
        <f t="shared" si="234"/>
        <v>0</v>
      </c>
      <c r="F985" s="1393"/>
      <c r="G985" s="1394"/>
      <c r="H985" s="1395"/>
      <c r="I985" s="1393"/>
      <c r="J985" s="1394"/>
      <c r="K985" s="1395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12" t="s">
        <v>918</v>
      </c>
      <c r="D986" s="1709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919</v>
      </c>
      <c r="E987" s="282">
        <f>F987+G987+H987</f>
        <v>0</v>
      </c>
      <c r="F987" s="152"/>
      <c r="G987" s="153"/>
      <c r="H987" s="1386"/>
      <c r="I987" s="152"/>
      <c r="J987" s="153"/>
      <c r="K987" s="1386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920</v>
      </c>
      <c r="E988" s="288">
        <f>F988+G988+H988</f>
        <v>0</v>
      </c>
      <c r="F988" s="173"/>
      <c r="G988" s="174"/>
      <c r="H988" s="1392"/>
      <c r="I988" s="173"/>
      <c r="J988" s="174"/>
      <c r="K988" s="1392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10" t="s">
        <v>893</v>
      </c>
      <c r="D989" s="1711"/>
      <c r="E989" s="311">
        <f>F989+G989+H989</f>
        <v>0</v>
      </c>
      <c r="F989" s="1393"/>
      <c r="G989" s="1394"/>
      <c r="H989" s="1395"/>
      <c r="I989" s="1393"/>
      <c r="J989" s="1394"/>
      <c r="K989" s="1395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10" t="s">
        <v>894</v>
      </c>
      <c r="D990" s="1711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895</v>
      </c>
      <c r="E991" s="282">
        <f aca="true" t="shared" si="238" ref="E991:E997">F991+G991+H991</f>
        <v>0</v>
      </c>
      <c r="F991" s="152"/>
      <c r="G991" s="153"/>
      <c r="H991" s="1386"/>
      <c r="I991" s="152"/>
      <c r="J991" s="153"/>
      <c r="K991" s="1386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896</v>
      </c>
      <c r="E992" s="296">
        <f t="shared" si="238"/>
        <v>0</v>
      </c>
      <c r="F992" s="158"/>
      <c r="G992" s="159"/>
      <c r="H992" s="1391"/>
      <c r="I992" s="158"/>
      <c r="J992" s="159"/>
      <c r="K992" s="1391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235</v>
      </c>
      <c r="E993" s="296">
        <f t="shared" si="238"/>
        <v>0</v>
      </c>
      <c r="F993" s="158"/>
      <c r="G993" s="159"/>
      <c r="H993" s="1391"/>
      <c r="I993" s="158"/>
      <c r="J993" s="159"/>
      <c r="K993" s="1391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236</v>
      </c>
      <c r="E994" s="296">
        <f t="shared" si="238"/>
        <v>0</v>
      </c>
      <c r="F994" s="158"/>
      <c r="G994" s="159"/>
      <c r="H994" s="1391"/>
      <c r="I994" s="158"/>
      <c r="J994" s="159"/>
      <c r="K994" s="1391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237</v>
      </c>
      <c r="E995" s="296">
        <f t="shared" si="238"/>
        <v>0</v>
      </c>
      <c r="F995" s="158"/>
      <c r="G995" s="159"/>
      <c r="H995" s="1391"/>
      <c r="I995" s="158"/>
      <c r="J995" s="159"/>
      <c r="K995" s="1391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238</v>
      </c>
      <c r="E996" s="296">
        <f t="shared" si="238"/>
        <v>0</v>
      </c>
      <c r="F996" s="158"/>
      <c r="G996" s="159"/>
      <c r="H996" s="1391"/>
      <c r="I996" s="158"/>
      <c r="J996" s="159"/>
      <c r="K996" s="1391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239</v>
      </c>
      <c r="E997" s="288">
        <f t="shared" si="238"/>
        <v>0</v>
      </c>
      <c r="F997" s="173"/>
      <c r="G997" s="174"/>
      <c r="H997" s="1392"/>
      <c r="I997" s="173"/>
      <c r="J997" s="174"/>
      <c r="K997" s="1392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10" t="s">
        <v>240</v>
      </c>
      <c r="D998" s="1711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952</v>
      </c>
      <c r="E999" s="282">
        <f>F999+G999+H999</f>
        <v>0</v>
      </c>
      <c r="F999" s="152"/>
      <c r="G999" s="153"/>
      <c r="H999" s="1386"/>
      <c r="I999" s="152"/>
      <c r="J999" s="153"/>
      <c r="K999" s="1386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241</v>
      </c>
      <c r="E1000" s="288">
        <f>F1000+G1000+H1000</f>
        <v>0</v>
      </c>
      <c r="F1000" s="173"/>
      <c r="G1000" s="174"/>
      <c r="H1000" s="1392"/>
      <c r="I1000" s="173"/>
      <c r="J1000" s="174"/>
      <c r="K1000" s="1392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10" t="s">
        <v>1714</v>
      </c>
      <c r="D1001" s="1711"/>
      <c r="E1001" s="311">
        <f>F1001+G1001+H1001</f>
        <v>0</v>
      </c>
      <c r="F1001" s="1393"/>
      <c r="G1001" s="1394"/>
      <c r="H1001" s="1395"/>
      <c r="I1001" s="1393"/>
      <c r="J1001" s="1394"/>
      <c r="K1001" s="1395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12" t="s">
        <v>1715</v>
      </c>
      <c r="D1002" s="1709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1716</v>
      </c>
      <c r="E1003" s="282">
        <f>F1003+G1003+H1003</f>
        <v>0</v>
      </c>
      <c r="F1003" s="152"/>
      <c r="G1003" s="153"/>
      <c r="H1003" s="1386"/>
      <c r="I1003" s="152"/>
      <c r="J1003" s="153"/>
      <c r="K1003" s="1386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1717</v>
      </c>
      <c r="E1004" s="296">
        <f>F1004+G1004+H1004</f>
        <v>0</v>
      </c>
      <c r="F1004" s="158"/>
      <c r="G1004" s="159"/>
      <c r="H1004" s="1391"/>
      <c r="I1004" s="158"/>
      <c r="J1004" s="159"/>
      <c r="K1004" s="1391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1718</v>
      </c>
      <c r="E1005" s="296">
        <f>F1005+G1005+H1005</f>
        <v>0</v>
      </c>
      <c r="F1005" s="158"/>
      <c r="G1005" s="159"/>
      <c r="H1005" s="1391"/>
      <c r="I1005" s="158"/>
      <c r="J1005" s="159"/>
      <c r="K1005" s="1391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1719</v>
      </c>
      <c r="E1006" s="288">
        <f>F1006+G1006+H1006</f>
        <v>0</v>
      </c>
      <c r="F1006" s="173"/>
      <c r="G1006" s="174"/>
      <c r="H1006" s="1392"/>
      <c r="I1006" s="173"/>
      <c r="J1006" s="174"/>
      <c r="K1006" s="1392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13" t="s">
        <v>1945</v>
      </c>
      <c r="D1007" s="1714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1720</v>
      </c>
      <c r="E1008" s="282">
        <f>F1008+G1008+H1008</f>
        <v>0</v>
      </c>
      <c r="F1008" s="152"/>
      <c r="G1008" s="153"/>
      <c r="H1008" s="1386"/>
      <c r="I1008" s="152"/>
      <c r="J1008" s="153"/>
      <c r="K1008" s="1386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1721</v>
      </c>
      <c r="E1009" s="315">
        <f>F1009+G1009+H1009</f>
        <v>0</v>
      </c>
      <c r="F1009" s="164"/>
      <c r="G1009" s="165"/>
      <c r="H1009" s="1387"/>
      <c r="I1009" s="164"/>
      <c r="J1009" s="165"/>
      <c r="K1009" s="1387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1722</v>
      </c>
      <c r="E1010" s="378">
        <f>F1010+G1010+H1010</f>
        <v>0</v>
      </c>
      <c r="F1010" s="1388"/>
      <c r="G1010" s="1389"/>
      <c r="H1010" s="1390"/>
      <c r="I1010" s="1388"/>
      <c r="J1010" s="1389"/>
      <c r="K1010" s="1390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2"/>
      <c r="C1011" s="1708" t="s">
        <v>1723</v>
      </c>
      <c r="D1011" s="1709"/>
      <c r="E1011" s="1409"/>
      <c r="F1011" s="1409"/>
      <c r="G1011" s="1409"/>
      <c r="H1011" s="1409"/>
      <c r="I1011" s="1409"/>
      <c r="J1011" s="1409"/>
      <c r="K1011" s="1409"/>
      <c r="L1011" s="1410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08" t="s">
        <v>1723</v>
      </c>
      <c r="D1012" s="1709"/>
      <c r="E1012" s="311">
        <f>F1012+G1012+H1012</f>
        <v>0</v>
      </c>
      <c r="F1012" s="1400"/>
      <c r="G1012" s="1401"/>
      <c r="H1012" s="1402"/>
      <c r="I1012" s="1432">
        <v>0</v>
      </c>
      <c r="J1012" s="1433">
        <v>0</v>
      </c>
      <c r="K1012" s="1434">
        <v>0</v>
      </c>
      <c r="L1012" s="311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04"/>
      <c r="C1013" s="1405"/>
      <c r="D1013" s="1406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07"/>
      <c r="C1014" s="111"/>
      <c r="D1014" s="1408"/>
      <c r="E1014" s="219"/>
      <c r="F1014" s="219"/>
      <c r="G1014" s="219"/>
      <c r="H1014" s="219"/>
      <c r="I1014" s="219"/>
      <c r="J1014" s="219"/>
      <c r="K1014" s="219"/>
      <c r="L1014" s="389"/>
      <c r="M1014" s="12">
        <f t="shared" si="229"/>
      </c>
      <c r="N1014" s="13"/>
    </row>
    <row r="1015" spans="1:14" ht="15.75">
      <c r="A1015" s="23">
        <v>755</v>
      </c>
      <c r="B1015" s="1407"/>
      <c r="C1015" s="111"/>
      <c r="D1015" s="1408"/>
      <c r="E1015" s="219"/>
      <c r="F1015" s="219"/>
      <c r="G1015" s="219"/>
      <c r="H1015" s="219"/>
      <c r="I1015" s="219"/>
      <c r="J1015" s="219"/>
      <c r="K1015" s="219"/>
      <c r="L1015" s="389"/>
      <c r="M1015" s="12">
        <f t="shared" si="229"/>
      </c>
      <c r="N1015" s="13"/>
    </row>
    <row r="1016" spans="1:14" ht="16.5" thickBot="1">
      <c r="A1016" s="23">
        <v>760</v>
      </c>
      <c r="B1016" s="1435"/>
      <c r="C1016" s="393" t="s">
        <v>1770</v>
      </c>
      <c r="D1016" s="1403">
        <f>+B1016</f>
        <v>0</v>
      </c>
      <c r="E1016" s="395">
        <f aca="true" t="shared" si="243" ref="E1016:L1016">SUM(E900,E903,E909,E917,E918,E936,E940,E946,E949,E950,E951,E952,E953,E962,E969,E970,E971,E972,E979,E983,E984,E985,E986,E989,E990,E998,E1001,E1002,E1007)+E1012</f>
        <v>53429</v>
      </c>
      <c r="F1016" s="396">
        <f t="shared" si="243"/>
        <v>0</v>
      </c>
      <c r="G1016" s="397">
        <f t="shared" si="243"/>
        <v>53429</v>
      </c>
      <c r="H1016" s="398">
        <f>SUM(H900,H903,H909,H917,H918,H936,H940,H946,H949,H950,H951,H952,H953,H962,H969,H970,H971,H972,H979,H983,H984,H985,H986,H989,H990,H998,H1001,H1002,H1007)+H1012</f>
        <v>0</v>
      </c>
      <c r="I1016" s="396">
        <f t="shared" si="243"/>
        <v>0</v>
      </c>
      <c r="J1016" s="397">
        <f t="shared" si="243"/>
        <v>72036</v>
      </c>
      <c r="K1016" s="398">
        <f t="shared" si="243"/>
        <v>0</v>
      </c>
      <c r="L1016" s="395">
        <f t="shared" si="243"/>
        <v>72036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762</v>
      </c>
      <c r="C1017" s="1"/>
      <c r="L1017" s="6"/>
      <c r="M1017" s="7">
        <f>(IF($E1016&lt;&gt;0,$M$2,IF($L1016&lt;&gt;0,$M$2,"")))</f>
        <v>1</v>
      </c>
    </row>
    <row r="1018" spans="1:13" ht="15.75">
      <c r="A1018" s="22">
        <v>775</v>
      </c>
      <c r="B1018" s="1334"/>
      <c r="C1018" s="1334"/>
      <c r="D1018" s="1335"/>
      <c r="E1018" s="1334"/>
      <c r="F1018" s="1334"/>
      <c r="G1018" s="1334"/>
      <c r="H1018" s="1334"/>
      <c r="I1018" s="1334"/>
      <c r="J1018" s="1334"/>
      <c r="K1018" s="1334"/>
      <c r="L1018" s="1336"/>
      <c r="M1018" s="7">
        <f>(IF($E1016&lt;&gt;0,$M$2,IF($L1016&lt;&gt;0,$M$2,"")))</f>
        <v>1</v>
      </c>
    </row>
    <row r="1019" spans="1:14" ht="18.75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4" ht="18.75">
      <c r="A1020" s="23">
        <v>785</v>
      </c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77"/>
      <c r="M1020" s="74">
        <f>(IF(E1015&lt;&gt;0,$G$2,IF(L1015&lt;&gt;0,$G$2,"")))</f>
      </c>
      <c r="N1020" s="65"/>
    </row>
    <row r="1021" ht="15.75">
      <c r="A1021" s="23">
        <v>790</v>
      </c>
    </row>
    <row r="1022" ht="15.75">
      <c r="A1022" s="23">
        <v>795</v>
      </c>
    </row>
    <row r="1023" ht="15.75">
      <c r="A1023" s="22">
        <v>805</v>
      </c>
    </row>
    <row r="1024" ht="15.75">
      <c r="A1024" s="23">
        <v>810</v>
      </c>
    </row>
    <row r="1025" ht="15.75">
      <c r="A1025" s="23">
        <v>815</v>
      </c>
    </row>
    <row r="1026" ht="15.75">
      <c r="A1026" s="28">
        <v>525</v>
      </c>
    </row>
    <row r="1027" ht="15.75">
      <c r="A1027" s="22">
        <v>820</v>
      </c>
    </row>
    <row r="1028" ht="15.75">
      <c r="A1028" s="23">
        <v>821</v>
      </c>
    </row>
    <row r="1029" ht="15.75">
      <c r="A1029" s="23">
        <v>822</v>
      </c>
    </row>
    <row r="1030" ht="15.75">
      <c r="A1030" s="23">
        <v>823</v>
      </c>
    </row>
    <row r="1031" ht="15.75">
      <c r="A1031" s="23">
        <v>825</v>
      </c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5"/>
    </row>
    <row r="1047" ht="15.75">
      <c r="A1047" s="25">
        <v>905</v>
      </c>
    </row>
    <row r="1048" ht="15.75">
      <c r="A1048" s="25">
        <v>906</v>
      </c>
    </row>
    <row r="1049" ht="15.75">
      <c r="A1049" s="25">
        <v>907</v>
      </c>
    </row>
    <row r="1050" ht="15.75">
      <c r="A1050" s="25">
        <v>910</v>
      </c>
    </row>
    <row r="1051" ht="15.75">
      <c r="A1051" s="25">
        <v>911</v>
      </c>
    </row>
  </sheetData>
  <sheetProtection password="81B0" sheet="1" objects="1" scenarios="1"/>
  <mergeCells count="212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986:D986"/>
    <mergeCell ref="C989:D989"/>
    <mergeCell ref="C990:D990"/>
    <mergeCell ref="C998:D998"/>
    <mergeCell ref="C1012:D1012"/>
    <mergeCell ref="C1001:D1001"/>
    <mergeCell ref="C1002:D1002"/>
    <mergeCell ref="C1007:D1007"/>
    <mergeCell ref="C1011:D1011"/>
  </mergeCells>
  <conditionalFormatting sqref="D443">
    <cfRule type="cellIs" priority="91" dxfId="66" operator="notEqual" stopIfTrue="1">
      <formula>0</formula>
    </cfRule>
  </conditionalFormatting>
  <conditionalFormatting sqref="D594">
    <cfRule type="cellIs" priority="90" dxfId="66" operator="notEqual" stopIfTrue="1">
      <formula>0</formula>
    </cfRule>
  </conditionalFormatting>
  <conditionalFormatting sqref="E15 E615 E753 E891">
    <cfRule type="cellIs" priority="84" dxfId="10" operator="equal" stopIfTrue="1">
      <formula>98</formula>
    </cfRule>
    <cfRule type="cellIs" priority="86" dxfId="9" operator="equal" stopIfTrue="1">
      <formula>96</formula>
    </cfRule>
    <cfRule type="cellIs" priority="87" dxfId="5" operator="equal" stopIfTrue="1">
      <formula>42</formula>
    </cfRule>
    <cfRule type="cellIs" priority="88" dxfId="6" operator="equal" stopIfTrue="1">
      <formula>97</formula>
    </cfRule>
    <cfRule type="cellIs" priority="89" dxfId="7" operator="equal" stopIfTrue="1">
      <formula>33</formula>
    </cfRule>
  </conditionalFormatting>
  <conditionalFormatting sqref="F15 F615 F753 F891">
    <cfRule type="cellIs" priority="80" dxfId="7" operator="equal" stopIfTrue="1">
      <formula>"ЧУЖДИ СРЕДСТВА"</formula>
    </cfRule>
    <cfRule type="cellIs" priority="81" dxfId="6" operator="equal" stopIfTrue="1">
      <formula>"СЕС - ДМП"</formula>
    </cfRule>
    <cfRule type="cellIs" priority="82" dxfId="5" operator="equal" stopIfTrue="1">
      <formula>"СЕС - РА"</formula>
    </cfRule>
    <cfRule type="cellIs" priority="83" dxfId="9" operator="equal" stopIfTrue="1">
      <formula>"СЕС - ДЕС"</formula>
    </cfRule>
    <cfRule type="cellIs" priority="85" dxfId="10" operator="equal" stopIfTrue="1">
      <formula>"СЕС - КСФ"</formula>
    </cfRule>
  </conditionalFormatting>
  <conditionalFormatting sqref="F178 F613 F751 F889">
    <cfRule type="cellIs" priority="68" dxfId="11" operator="equal" stopIfTrue="1">
      <formula>0</formula>
    </cfRule>
  </conditionalFormatting>
  <conditionalFormatting sqref="E180">
    <cfRule type="cellIs" priority="63" dxfId="10" operator="equal" stopIfTrue="1">
      <formula>98</formula>
    </cfRule>
    <cfRule type="cellIs" priority="64" dxfId="9" operator="equal" stopIfTrue="1">
      <formula>96</formula>
    </cfRule>
    <cfRule type="cellIs" priority="65" dxfId="5" operator="equal" stopIfTrue="1">
      <formula>42</formula>
    </cfRule>
    <cfRule type="cellIs" priority="66" dxfId="6" operator="equal" stopIfTrue="1">
      <formula>97</formula>
    </cfRule>
    <cfRule type="cellIs" priority="67" dxfId="7" operator="equal" stopIfTrue="1">
      <formula>33</formula>
    </cfRule>
  </conditionalFormatting>
  <conditionalFormatting sqref="F180">
    <cfRule type="cellIs" priority="58" dxfId="7" operator="equal" stopIfTrue="1">
      <formula>"ЧУЖДИ СРЕДСТВА"</formula>
    </cfRule>
    <cfRule type="cellIs" priority="59" dxfId="6" operator="equal" stopIfTrue="1">
      <formula>"СЕС - ДМП"</formula>
    </cfRule>
    <cfRule type="cellIs" priority="60" dxfId="5" operator="equal" stopIfTrue="1">
      <formula>"СЕС - РА"</formula>
    </cfRule>
    <cfRule type="cellIs" priority="61" dxfId="9" operator="equal" stopIfTrue="1">
      <formula>"СЕС - ДЕС"</formula>
    </cfRule>
    <cfRule type="cellIs" priority="62" dxfId="10" operator="equal" stopIfTrue="1">
      <formula>"СЕС - КСФ"</formula>
    </cfRule>
  </conditionalFormatting>
  <conditionalFormatting sqref="F349">
    <cfRule type="cellIs" priority="57" dxfId="11" operator="equal" stopIfTrue="1">
      <formula>0</formula>
    </cfRule>
  </conditionalFormatting>
  <conditionalFormatting sqref="E351">
    <cfRule type="cellIs" priority="52" dxfId="10" operator="equal" stopIfTrue="1">
      <formula>98</formula>
    </cfRule>
    <cfRule type="cellIs" priority="53" dxfId="9" operator="equal" stopIfTrue="1">
      <formula>96</formula>
    </cfRule>
    <cfRule type="cellIs" priority="54" dxfId="5" operator="equal" stopIfTrue="1">
      <formula>42</formula>
    </cfRule>
    <cfRule type="cellIs" priority="55" dxfId="6" operator="equal" stopIfTrue="1">
      <formula>97</formula>
    </cfRule>
    <cfRule type="cellIs" priority="56" dxfId="7" operator="equal" stopIfTrue="1">
      <formula>33</formula>
    </cfRule>
  </conditionalFormatting>
  <conditionalFormatting sqref="F351">
    <cfRule type="cellIs" priority="47" dxfId="7" operator="equal" stopIfTrue="1">
      <formula>"ЧУЖДИ СРЕДСТВА"</formula>
    </cfRule>
    <cfRule type="cellIs" priority="48" dxfId="6" operator="equal" stopIfTrue="1">
      <formula>"СЕС - ДМП"</formula>
    </cfRule>
    <cfRule type="cellIs" priority="49" dxfId="5" operator="equal" stopIfTrue="1">
      <formula>"СЕС - РА"</formula>
    </cfRule>
    <cfRule type="cellIs" priority="50" dxfId="9" operator="equal" stopIfTrue="1">
      <formula>"СЕС - ДЕС"</formula>
    </cfRule>
    <cfRule type="cellIs" priority="51" dxfId="10" operator="equal" stopIfTrue="1">
      <formula>"СЕС - КСФ"</formula>
    </cfRule>
  </conditionalFormatting>
  <conditionalFormatting sqref="F434">
    <cfRule type="cellIs" priority="46" dxfId="11" operator="equal" stopIfTrue="1">
      <formula>0</formula>
    </cfRule>
  </conditionalFormatting>
  <conditionalFormatting sqref="E436">
    <cfRule type="cellIs" priority="41" dxfId="10" operator="equal" stopIfTrue="1">
      <formula>98</formula>
    </cfRule>
    <cfRule type="cellIs" priority="42" dxfId="9" operator="equal" stopIfTrue="1">
      <formula>96</formula>
    </cfRule>
    <cfRule type="cellIs" priority="43" dxfId="5" operator="equal" stopIfTrue="1">
      <formula>42</formula>
    </cfRule>
    <cfRule type="cellIs" priority="44" dxfId="6" operator="equal" stopIfTrue="1">
      <formula>97</formula>
    </cfRule>
    <cfRule type="cellIs" priority="45" dxfId="7" operator="equal" stopIfTrue="1">
      <formula>33</formula>
    </cfRule>
  </conditionalFormatting>
  <conditionalFormatting sqref="F436">
    <cfRule type="cellIs" priority="36" dxfId="7" operator="equal" stopIfTrue="1">
      <formula>"ЧУЖДИ СРЕДСТВА"</formula>
    </cfRule>
    <cfRule type="cellIs" priority="37" dxfId="6" operator="equal" stopIfTrue="1">
      <formula>"СЕС - ДМП"</formula>
    </cfRule>
    <cfRule type="cellIs" priority="38" dxfId="5" operator="equal" stopIfTrue="1">
      <formula>"СЕС - РА"</formula>
    </cfRule>
    <cfRule type="cellIs" priority="39" dxfId="9" operator="equal" stopIfTrue="1">
      <formula>"СЕС - ДЕС"</formula>
    </cfRule>
    <cfRule type="cellIs" priority="40" dxfId="10" operator="equal" stopIfTrue="1">
      <formula>"СЕС - КСФ"</formula>
    </cfRule>
  </conditionalFormatting>
  <conditionalFormatting sqref="E443">
    <cfRule type="cellIs" priority="35" dxfId="25" operator="notEqual" stopIfTrue="1">
      <formula>0</formula>
    </cfRule>
  </conditionalFormatting>
  <conditionalFormatting sqref="F443">
    <cfRule type="cellIs" priority="34" dxfId="25" operator="notEqual" stopIfTrue="1">
      <formula>0</formula>
    </cfRule>
  </conditionalFormatting>
  <conditionalFormatting sqref="G443">
    <cfRule type="cellIs" priority="33" dxfId="25" operator="notEqual" stopIfTrue="1">
      <formula>0</formula>
    </cfRule>
  </conditionalFormatting>
  <conditionalFormatting sqref="H443">
    <cfRule type="cellIs" priority="32" dxfId="25" operator="notEqual" stopIfTrue="1">
      <formula>0</formula>
    </cfRule>
  </conditionalFormatting>
  <conditionalFormatting sqref="I443">
    <cfRule type="cellIs" priority="31" dxfId="25" operator="notEqual" stopIfTrue="1">
      <formula>0</formula>
    </cfRule>
  </conditionalFormatting>
  <conditionalFormatting sqref="J443">
    <cfRule type="cellIs" priority="30" dxfId="25" operator="notEqual" stopIfTrue="1">
      <formula>0</formula>
    </cfRule>
  </conditionalFormatting>
  <conditionalFormatting sqref="K443">
    <cfRule type="cellIs" priority="29" dxfId="25" operator="notEqual" stopIfTrue="1">
      <formula>0</formula>
    </cfRule>
  </conditionalFormatting>
  <conditionalFormatting sqref="L443">
    <cfRule type="cellIs" priority="28" dxfId="25" operator="notEqual" stopIfTrue="1">
      <formula>0</formula>
    </cfRule>
  </conditionalFormatting>
  <conditionalFormatting sqref="E594">
    <cfRule type="cellIs" priority="27" dxfId="25" operator="notEqual" stopIfTrue="1">
      <formula>0</formula>
    </cfRule>
  </conditionalFormatting>
  <conditionalFormatting sqref="F594:G594">
    <cfRule type="cellIs" priority="26" dxfId="25" operator="notEqual" stopIfTrue="1">
      <formula>0</formula>
    </cfRule>
  </conditionalFormatting>
  <conditionalFormatting sqref="H594">
    <cfRule type="cellIs" priority="25" dxfId="25" operator="notEqual" stopIfTrue="1">
      <formula>0</formula>
    </cfRule>
  </conditionalFormatting>
  <conditionalFormatting sqref="I594">
    <cfRule type="cellIs" priority="24" dxfId="25" operator="notEqual" stopIfTrue="1">
      <formula>0</formula>
    </cfRule>
  </conditionalFormatting>
  <conditionalFormatting sqref="J594:K594">
    <cfRule type="cellIs" priority="23" dxfId="25" operator="notEqual" stopIfTrue="1">
      <formula>0</formula>
    </cfRule>
  </conditionalFormatting>
  <conditionalFormatting sqref="L594">
    <cfRule type="cellIs" priority="22" dxfId="25" operator="notEqual" stopIfTrue="1">
      <formula>0</formula>
    </cfRule>
  </conditionalFormatting>
  <conditionalFormatting sqref="F450">
    <cfRule type="cellIs" priority="20" dxfId="11" operator="equal" stopIfTrue="1">
      <formula>0</formula>
    </cfRule>
  </conditionalFormatting>
  <conditionalFormatting sqref="E452">
    <cfRule type="cellIs" priority="15" dxfId="10" operator="equal" stopIfTrue="1">
      <formula>98</formula>
    </cfRule>
    <cfRule type="cellIs" priority="16" dxfId="9" operator="equal" stopIfTrue="1">
      <formula>96</formula>
    </cfRule>
    <cfRule type="cellIs" priority="17" dxfId="5" operator="equal" stopIfTrue="1">
      <formula>42</formula>
    </cfRule>
    <cfRule type="cellIs" priority="18" dxfId="6" operator="equal" stopIfTrue="1">
      <formula>97</formula>
    </cfRule>
    <cfRule type="cellIs" priority="19" dxfId="7" operator="equal" stopIfTrue="1">
      <formula>33</formula>
    </cfRule>
  </conditionalFormatting>
  <conditionalFormatting sqref="F452">
    <cfRule type="cellIs" priority="10" dxfId="7" operator="equal" stopIfTrue="1">
      <formula>"ЧУЖДИ СРЕДСТВА"</formula>
    </cfRule>
    <cfRule type="cellIs" priority="11" dxfId="6" operator="equal" stopIfTrue="1">
      <formula>"СЕС - ДМП"</formula>
    </cfRule>
    <cfRule type="cellIs" priority="12" dxfId="5" operator="equal" stopIfTrue="1">
      <formula>"СЕС - РА"</formula>
    </cfRule>
    <cfRule type="cellIs" priority="13" dxfId="9" operator="equal" stopIfTrue="1">
      <formula>"СЕС - ДЕС"</formula>
    </cfRule>
    <cfRule type="cellIs" priority="14" dxfId="10" operator="equal" stopIfTrue="1">
      <formula>"СЕС - КСФ"</formula>
    </cfRule>
  </conditionalFormatting>
  <conditionalFormatting sqref="G169">
    <cfRule type="cellIs" priority="2" dxfId="12" operator="greaterThan" stopIfTrue="1">
      <formula>$G$25</formula>
    </cfRule>
  </conditionalFormatting>
  <conditionalFormatting sqref="J169">
    <cfRule type="cellIs" priority="1" dxfId="12" operator="greaterThan" stopIfTrue="1">
      <formula>$J$25</formula>
    </cfRule>
  </conditionalFormatting>
  <conditionalFormatting sqref="D622 D620 D760 D758 D898 D896">
    <cfRule type="cellIs" priority="53" dxfId="131" operator="notEqual" stopIfTrue="1">
      <formula>"ИЗБЕРЕТЕ ДЕЙНОСТ"</formula>
    </cfRule>
  </conditionalFormatting>
  <conditionalFormatting sqref="D740 D878 D1016">
    <cfRule type="cellIs" priority="54" dxfId="132" operator="equal" stopIfTrue="1">
      <formula>0</formula>
    </cfRule>
  </conditionalFormatting>
  <conditionalFormatting sqref="C622 C620 C760 C758 C898 C896">
    <cfRule type="cellIs" priority="55" dxfId="131" operator="notEqual" stopIfTrue="1">
      <formula>0</formula>
    </cfRule>
  </conditionalFormatting>
  <conditionalFormatting sqref="I9:J9">
    <cfRule type="cellIs" priority="5" dxfId="127" operator="between" stopIfTrue="1">
      <formula>1000000000000</formula>
      <formula>9999999999999990</formula>
    </cfRule>
    <cfRule type="cellIs" priority="6" dxfId="128" operator="between" stopIfTrue="1">
      <formula>10000000000</formula>
      <formula>999999999999</formula>
    </cfRule>
    <cfRule type="cellIs" priority="7" dxfId="129" operator="between" stopIfTrue="1">
      <formula>1000000</formula>
      <formula>99999999</formula>
    </cfRule>
    <cfRule type="cellIs" priority="8" dxfId="133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">
      <formula1>OP_LIST</formula1>
    </dataValidation>
    <dataValidation type="list" allowBlank="1" showInputMessage="1" showErrorMessage="1" promptTitle="ВЪВЕДЕТЕ ДЕЙНОСТ" sqref="D622 D760 D89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3" width="48.125" style="1456" hidden="1" customWidth="1"/>
    <col min="4" max="5" width="48.125" style="1456" customWidth="1"/>
    <col min="6" max="16384" width="9.125" style="1456" customWidth="1"/>
  </cols>
  <sheetData>
    <row r="1" spans="1:3" ht="14.25">
      <c r="A1" s="1454" t="s">
        <v>1823</v>
      </c>
      <c r="B1" s="1455" t="s">
        <v>1827</v>
      </c>
      <c r="C1" s="1454"/>
    </row>
    <row r="2" spans="1:3" ht="31.5" customHeight="1">
      <c r="A2" s="1457">
        <v>0</v>
      </c>
      <c r="B2" s="1458" t="s">
        <v>446</v>
      </c>
      <c r="C2" s="1459" t="s">
        <v>1303</v>
      </c>
    </row>
    <row r="3" spans="1:3" ht="35.25" customHeight="1">
      <c r="A3" s="1457">
        <v>33</v>
      </c>
      <c r="B3" s="1458" t="s">
        <v>447</v>
      </c>
      <c r="C3" s="1460" t="s">
        <v>1304</v>
      </c>
    </row>
    <row r="4" spans="1:3" ht="35.25" customHeight="1">
      <c r="A4" s="1457">
        <v>42</v>
      </c>
      <c r="B4" s="1458" t="s">
        <v>448</v>
      </c>
      <c r="C4" s="1461" t="s">
        <v>1305</v>
      </c>
    </row>
    <row r="5" spans="1:3" ht="19.5">
      <c r="A5" s="1457">
        <v>96</v>
      </c>
      <c r="B5" s="1458" t="s">
        <v>449</v>
      </c>
      <c r="C5" s="1461" t="s">
        <v>1306</v>
      </c>
    </row>
    <row r="6" spans="1:3" ht="19.5">
      <c r="A6" s="1457">
        <v>97</v>
      </c>
      <c r="B6" s="1458" t="s">
        <v>450</v>
      </c>
      <c r="C6" s="1461" t="s">
        <v>1307</v>
      </c>
    </row>
    <row r="7" spans="1:3" ht="19.5">
      <c r="A7" s="1457">
        <v>98</v>
      </c>
      <c r="B7" s="1458" t="s">
        <v>451</v>
      </c>
      <c r="C7" s="1461" t="s">
        <v>1308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7" t="s">
        <v>1823</v>
      </c>
      <c r="B10" s="1568" t="s">
        <v>1826</v>
      </c>
      <c r="C10" s="1567"/>
    </row>
    <row r="11" spans="1:3" ht="14.25">
      <c r="A11" s="1569"/>
      <c r="B11" s="1570" t="s">
        <v>1022</v>
      </c>
      <c r="C11" s="1569"/>
    </row>
    <row r="12" spans="1:3" ht="15.75">
      <c r="A12" s="1465">
        <v>1101</v>
      </c>
      <c r="B12" s="1466" t="s">
        <v>1023</v>
      </c>
      <c r="C12" s="1465">
        <v>1101</v>
      </c>
    </row>
    <row r="13" spans="1:3" ht="15.75">
      <c r="A13" s="1465">
        <v>1103</v>
      </c>
      <c r="B13" s="1467" t="s">
        <v>1024</v>
      </c>
      <c r="C13" s="1465">
        <v>1103</v>
      </c>
    </row>
    <row r="14" spans="1:3" ht="15.75">
      <c r="A14" s="1465">
        <v>1104</v>
      </c>
      <c r="B14" s="1468" t="s">
        <v>1025</v>
      </c>
      <c r="C14" s="1465">
        <v>1104</v>
      </c>
    </row>
    <row r="15" spans="1:3" ht="15.75">
      <c r="A15" s="1465">
        <v>1105</v>
      </c>
      <c r="B15" s="1468" t="s">
        <v>1026</v>
      </c>
      <c r="C15" s="1465">
        <v>1105</v>
      </c>
    </row>
    <row r="16" spans="1:3" ht="15.75">
      <c r="A16" s="1465">
        <v>1106</v>
      </c>
      <c r="B16" s="1468" t="s">
        <v>1027</v>
      </c>
      <c r="C16" s="1465">
        <v>1106</v>
      </c>
    </row>
    <row r="17" spans="1:3" ht="15.75">
      <c r="A17" s="1465">
        <v>1107</v>
      </c>
      <c r="B17" s="1468" t="s">
        <v>1028</v>
      </c>
      <c r="C17" s="1465">
        <v>1107</v>
      </c>
    </row>
    <row r="18" spans="1:3" ht="15.75">
      <c r="A18" s="1465">
        <v>1108</v>
      </c>
      <c r="B18" s="1468" t="s">
        <v>1029</v>
      </c>
      <c r="C18" s="1465">
        <v>1108</v>
      </c>
    </row>
    <row r="19" spans="1:3" ht="15.75">
      <c r="A19" s="1465">
        <v>1111</v>
      </c>
      <c r="B19" s="1469" t="s">
        <v>1030</v>
      </c>
      <c r="C19" s="1465">
        <v>1111</v>
      </c>
    </row>
    <row r="20" spans="1:3" ht="15.75">
      <c r="A20" s="1465">
        <v>1115</v>
      </c>
      <c r="B20" s="1469" t="s">
        <v>1031</v>
      </c>
      <c r="C20" s="1465">
        <v>1115</v>
      </c>
    </row>
    <row r="21" spans="1:3" ht="15.75">
      <c r="A21" s="1465">
        <v>1116</v>
      </c>
      <c r="B21" s="1469" t="s">
        <v>1032</v>
      </c>
      <c r="C21" s="1465">
        <v>1116</v>
      </c>
    </row>
    <row r="22" spans="1:3" ht="15.75">
      <c r="A22" s="1465">
        <v>1117</v>
      </c>
      <c r="B22" s="1469" t="s">
        <v>1033</v>
      </c>
      <c r="C22" s="1465">
        <v>1117</v>
      </c>
    </row>
    <row r="23" spans="1:3" ht="15.75">
      <c r="A23" s="1465">
        <v>1121</v>
      </c>
      <c r="B23" s="1468" t="s">
        <v>1034</v>
      </c>
      <c r="C23" s="1465">
        <v>1121</v>
      </c>
    </row>
    <row r="24" spans="1:3" ht="15.75">
      <c r="A24" s="1465">
        <v>1122</v>
      </c>
      <c r="B24" s="1468" t="s">
        <v>1035</v>
      </c>
      <c r="C24" s="1465">
        <v>1122</v>
      </c>
    </row>
    <row r="25" spans="1:3" ht="15.75">
      <c r="A25" s="1465">
        <v>1123</v>
      </c>
      <c r="B25" s="1468" t="s">
        <v>1036</v>
      </c>
      <c r="C25" s="1465">
        <v>1123</v>
      </c>
    </row>
    <row r="26" spans="1:3" ht="15.75">
      <c r="A26" s="1465">
        <v>1125</v>
      </c>
      <c r="B26" s="1470" t="s">
        <v>1037</v>
      </c>
      <c r="C26" s="1465">
        <v>1125</v>
      </c>
    </row>
    <row r="27" spans="1:3" ht="15.75">
      <c r="A27" s="1465">
        <v>1128</v>
      </c>
      <c r="B27" s="1468" t="s">
        <v>1038</v>
      </c>
      <c r="C27" s="1465">
        <v>1128</v>
      </c>
    </row>
    <row r="28" spans="1:3" ht="15.75">
      <c r="A28" s="1465">
        <v>1139</v>
      </c>
      <c r="B28" s="1471" t="s">
        <v>1039</v>
      </c>
      <c r="C28" s="1465">
        <v>1139</v>
      </c>
    </row>
    <row r="29" spans="1:3" ht="15.75">
      <c r="A29" s="1465">
        <v>1141</v>
      </c>
      <c r="B29" s="1469" t="s">
        <v>0</v>
      </c>
      <c r="C29" s="1465">
        <v>1141</v>
      </c>
    </row>
    <row r="30" spans="1:3" ht="15.75">
      <c r="A30" s="1465">
        <v>1142</v>
      </c>
      <c r="B30" s="1468" t="s">
        <v>1</v>
      </c>
      <c r="C30" s="1465">
        <v>1142</v>
      </c>
    </row>
    <row r="31" spans="1:3" ht="15.75">
      <c r="A31" s="1465">
        <v>1143</v>
      </c>
      <c r="B31" s="1469" t="s">
        <v>2</v>
      </c>
      <c r="C31" s="1465">
        <v>1143</v>
      </c>
    </row>
    <row r="32" spans="1:3" ht="15.75">
      <c r="A32" s="1465">
        <v>1144</v>
      </c>
      <c r="B32" s="1469" t="s">
        <v>3</v>
      </c>
      <c r="C32" s="1465">
        <v>1144</v>
      </c>
    </row>
    <row r="33" spans="1:3" ht="15.75">
      <c r="A33" s="1465">
        <v>1145</v>
      </c>
      <c r="B33" s="1468" t="s">
        <v>4</v>
      </c>
      <c r="C33" s="1465">
        <v>1145</v>
      </c>
    </row>
    <row r="34" spans="1:3" ht="15.75">
      <c r="A34" s="1465">
        <v>1146</v>
      </c>
      <c r="B34" s="1469" t="s">
        <v>5</v>
      </c>
      <c r="C34" s="1465">
        <v>1146</v>
      </c>
    </row>
    <row r="35" spans="1:3" ht="15.75">
      <c r="A35" s="1465">
        <v>1147</v>
      </c>
      <c r="B35" s="1469" t="s">
        <v>6</v>
      </c>
      <c r="C35" s="1465">
        <v>1147</v>
      </c>
    </row>
    <row r="36" spans="1:3" ht="15.75">
      <c r="A36" s="1465">
        <v>1148</v>
      </c>
      <c r="B36" s="1469" t="s">
        <v>7</v>
      </c>
      <c r="C36" s="1465">
        <v>1148</v>
      </c>
    </row>
    <row r="37" spans="1:3" ht="15.75">
      <c r="A37" s="1465">
        <v>1149</v>
      </c>
      <c r="B37" s="1469" t="s">
        <v>8</v>
      </c>
      <c r="C37" s="1465">
        <v>1149</v>
      </c>
    </row>
    <row r="38" spans="1:3" ht="15.75">
      <c r="A38" s="1465">
        <v>1151</v>
      </c>
      <c r="B38" s="1469" t="s">
        <v>9</v>
      </c>
      <c r="C38" s="1465">
        <v>1151</v>
      </c>
    </row>
    <row r="39" spans="1:3" ht="15.75">
      <c r="A39" s="1465">
        <v>1158</v>
      </c>
      <c r="B39" s="1468" t="s">
        <v>10</v>
      </c>
      <c r="C39" s="1465">
        <v>1158</v>
      </c>
    </row>
    <row r="40" spans="1:3" ht="15.75">
      <c r="A40" s="1465">
        <v>1161</v>
      </c>
      <c r="B40" s="1468" t="s">
        <v>11</v>
      </c>
      <c r="C40" s="1465">
        <v>1161</v>
      </c>
    </row>
    <row r="41" spans="1:3" ht="15.75">
      <c r="A41" s="1465">
        <v>1162</v>
      </c>
      <c r="B41" s="1468" t="s">
        <v>12</v>
      </c>
      <c r="C41" s="1465">
        <v>1162</v>
      </c>
    </row>
    <row r="42" spans="1:3" ht="15.75">
      <c r="A42" s="1465">
        <v>1163</v>
      </c>
      <c r="B42" s="1468" t="s">
        <v>13</v>
      </c>
      <c r="C42" s="1465">
        <v>1163</v>
      </c>
    </row>
    <row r="43" spans="1:3" ht="15.75">
      <c r="A43" s="1465">
        <v>1168</v>
      </c>
      <c r="B43" s="1468" t="s">
        <v>14</v>
      </c>
      <c r="C43" s="1465">
        <v>1168</v>
      </c>
    </row>
    <row r="44" spans="1:3" ht="15.75">
      <c r="A44" s="1465">
        <v>1179</v>
      </c>
      <c r="B44" s="1469" t="s">
        <v>15</v>
      </c>
      <c r="C44" s="1465">
        <v>1179</v>
      </c>
    </row>
    <row r="45" spans="1:3" ht="15.75">
      <c r="A45" s="1465">
        <v>2201</v>
      </c>
      <c r="B45" s="1469" t="s">
        <v>16</v>
      </c>
      <c r="C45" s="1465">
        <v>2201</v>
      </c>
    </row>
    <row r="46" spans="1:3" ht="15.75">
      <c r="A46" s="1465">
        <v>2205</v>
      </c>
      <c r="B46" s="1468" t="s">
        <v>17</v>
      </c>
      <c r="C46" s="1465">
        <v>2205</v>
      </c>
    </row>
    <row r="47" spans="1:3" ht="15.75">
      <c r="A47" s="1465">
        <v>2206</v>
      </c>
      <c r="B47" s="1471" t="s">
        <v>18</v>
      </c>
      <c r="C47" s="1465">
        <v>2206</v>
      </c>
    </row>
    <row r="48" spans="1:3" ht="15.75">
      <c r="A48" s="1465">
        <v>2215</v>
      </c>
      <c r="B48" s="1468" t="s">
        <v>19</v>
      </c>
      <c r="C48" s="1465">
        <v>2215</v>
      </c>
    </row>
    <row r="49" spans="1:3" ht="15.75">
      <c r="A49" s="1465">
        <v>2218</v>
      </c>
      <c r="B49" s="1468" t="s">
        <v>20</v>
      </c>
      <c r="C49" s="1465">
        <v>2218</v>
      </c>
    </row>
    <row r="50" spans="1:3" ht="15.75">
      <c r="A50" s="1465">
        <v>2219</v>
      </c>
      <c r="B50" s="1468" t="s">
        <v>21</v>
      </c>
      <c r="C50" s="1465">
        <v>2219</v>
      </c>
    </row>
    <row r="51" spans="1:3" ht="15.75">
      <c r="A51" s="1465">
        <v>2221</v>
      </c>
      <c r="B51" s="1469" t="s">
        <v>22</v>
      </c>
      <c r="C51" s="1465">
        <v>2221</v>
      </c>
    </row>
    <row r="52" spans="1:3" ht="15.75">
      <c r="A52" s="1465">
        <v>2222</v>
      </c>
      <c r="B52" s="1472" t="s">
        <v>23</v>
      </c>
      <c r="C52" s="1465">
        <v>2222</v>
      </c>
    </row>
    <row r="53" spans="1:3" ht="15.75">
      <c r="A53" s="1465">
        <v>2223</v>
      </c>
      <c r="B53" s="1472" t="s">
        <v>1648</v>
      </c>
      <c r="C53" s="1465">
        <v>2223</v>
      </c>
    </row>
    <row r="54" spans="1:3" ht="15.75">
      <c r="A54" s="1465">
        <v>2224</v>
      </c>
      <c r="B54" s="1471" t="s">
        <v>24</v>
      </c>
      <c r="C54" s="1465">
        <v>2224</v>
      </c>
    </row>
    <row r="55" spans="1:3" ht="15.75">
      <c r="A55" s="1465">
        <v>2225</v>
      </c>
      <c r="B55" s="1468" t="s">
        <v>25</v>
      </c>
      <c r="C55" s="1465">
        <v>2225</v>
      </c>
    </row>
    <row r="56" spans="1:3" ht="15.75">
      <c r="A56" s="1465">
        <v>2228</v>
      </c>
      <c r="B56" s="1468" t="s">
        <v>26</v>
      </c>
      <c r="C56" s="1465">
        <v>2228</v>
      </c>
    </row>
    <row r="57" spans="1:3" ht="15.75">
      <c r="A57" s="1465">
        <v>2239</v>
      </c>
      <c r="B57" s="1469" t="s">
        <v>27</v>
      </c>
      <c r="C57" s="1465">
        <v>2239</v>
      </c>
    </row>
    <row r="58" spans="1:3" ht="15.75">
      <c r="A58" s="1465">
        <v>2241</v>
      </c>
      <c r="B58" s="1472" t="s">
        <v>28</v>
      </c>
      <c r="C58" s="1465">
        <v>2241</v>
      </c>
    </row>
    <row r="59" spans="1:3" ht="15.75">
      <c r="A59" s="1465">
        <v>2242</v>
      </c>
      <c r="B59" s="1472" t="s">
        <v>29</v>
      </c>
      <c r="C59" s="1465">
        <v>2242</v>
      </c>
    </row>
    <row r="60" spans="1:3" ht="15.75">
      <c r="A60" s="1465">
        <v>2243</v>
      </c>
      <c r="B60" s="1472" t="s">
        <v>30</v>
      </c>
      <c r="C60" s="1465">
        <v>2243</v>
      </c>
    </row>
    <row r="61" spans="1:3" ht="15.75">
      <c r="A61" s="1465">
        <v>2244</v>
      </c>
      <c r="B61" s="1472" t="s">
        <v>31</v>
      </c>
      <c r="C61" s="1465">
        <v>2244</v>
      </c>
    </row>
    <row r="62" spans="1:3" ht="15.75">
      <c r="A62" s="1465">
        <v>2245</v>
      </c>
      <c r="B62" s="1473" t="s">
        <v>32</v>
      </c>
      <c r="C62" s="1465">
        <v>2245</v>
      </c>
    </row>
    <row r="63" spans="1:3" ht="15.75">
      <c r="A63" s="1465">
        <v>2246</v>
      </c>
      <c r="B63" s="1472" t="s">
        <v>33</v>
      </c>
      <c r="C63" s="1465">
        <v>2246</v>
      </c>
    </row>
    <row r="64" spans="1:3" ht="15.75">
      <c r="A64" s="1465">
        <v>2247</v>
      </c>
      <c r="B64" s="1472" t="s">
        <v>34</v>
      </c>
      <c r="C64" s="1465">
        <v>2247</v>
      </c>
    </row>
    <row r="65" spans="1:3" ht="15.75">
      <c r="A65" s="1465">
        <v>2248</v>
      </c>
      <c r="B65" s="1472" t="s">
        <v>35</v>
      </c>
      <c r="C65" s="1465">
        <v>2248</v>
      </c>
    </row>
    <row r="66" spans="1:3" ht="15.75">
      <c r="A66" s="1465">
        <v>2249</v>
      </c>
      <c r="B66" s="1472" t="s">
        <v>36</v>
      </c>
      <c r="C66" s="1465">
        <v>2249</v>
      </c>
    </row>
    <row r="67" spans="1:3" ht="15.75">
      <c r="A67" s="1465">
        <v>2258</v>
      </c>
      <c r="B67" s="1468" t="s">
        <v>37</v>
      </c>
      <c r="C67" s="1465">
        <v>2258</v>
      </c>
    </row>
    <row r="68" spans="1:3" ht="15.75">
      <c r="A68" s="1465">
        <v>2259</v>
      </c>
      <c r="B68" s="1471" t="s">
        <v>38</v>
      </c>
      <c r="C68" s="1465">
        <v>2259</v>
      </c>
    </row>
    <row r="69" spans="1:3" ht="15.75">
      <c r="A69" s="1465">
        <v>2261</v>
      </c>
      <c r="B69" s="1469" t="s">
        <v>39</v>
      </c>
      <c r="C69" s="1465">
        <v>2261</v>
      </c>
    </row>
    <row r="70" spans="1:3" ht="15.75">
      <c r="A70" s="1465">
        <v>2268</v>
      </c>
      <c r="B70" s="1468" t="s">
        <v>40</v>
      </c>
      <c r="C70" s="1465">
        <v>2268</v>
      </c>
    </row>
    <row r="71" spans="1:3" ht="15.75">
      <c r="A71" s="1465">
        <v>2279</v>
      </c>
      <c r="B71" s="1469" t="s">
        <v>41</v>
      </c>
      <c r="C71" s="1465">
        <v>2279</v>
      </c>
    </row>
    <row r="72" spans="1:3" ht="15.75">
      <c r="A72" s="1465">
        <v>2281</v>
      </c>
      <c r="B72" s="1471" t="s">
        <v>42</v>
      </c>
      <c r="C72" s="1465">
        <v>2281</v>
      </c>
    </row>
    <row r="73" spans="1:3" ht="15.75">
      <c r="A73" s="1465">
        <v>2282</v>
      </c>
      <c r="B73" s="1471" t="s">
        <v>43</v>
      </c>
      <c r="C73" s="1465">
        <v>2282</v>
      </c>
    </row>
    <row r="74" spans="1:3" ht="15.75">
      <c r="A74" s="1465">
        <v>2283</v>
      </c>
      <c r="B74" s="1471" t="s">
        <v>44</v>
      </c>
      <c r="C74" s="1465">
        <v>2283</v>
      </c>
    </row>
    <row r="75" spans="1:3" ht="15.75">
      <c r="A75" s="1465">
        <v>2284</v>
      </c>
      <c r="B75" s="1471" t="s">
        <v>45</v>
      </c>
      <c r="C75" s="1465">
        <v>2284</v>
      </c>
    </row>
    <row r="76" spans="1:3" ht="15.75">
      <c r="A76" s="1465">
        <v>2285</v>
      </c>
      <c r="B76" s="1471" t="s">
        <v>46</v>
      </c>
      <c r="C76" s="1465">
        <v>2285</v>
      </c>
    </row>
    <row r="77" spans="1:3" ht="15.75">
      <c r="A77" s="1465">
        <v>2288</v>
      </c>
      <c r="B77" s="1471" t="s">
        <v>47</v>
      </c>
      <c r="C77" s="1465">
        <v>2288</v>
      </c>
    </row>
    <row r="78" spans="1:3" ht="15.75">
      <c r="A78" s="1465">
        <v>2289</v>
      </c>
      <c r="B78" s="1471" t="s">
        <v>48</v>
      </c>
      <c r="C78" s="1465">
        <v>2289</v>
      </c>
    </row>
    <row r="79" spans="1:3" ht="15.75">
      <c r="A79" s="1465">
        <v>3301</v>
      </c>
      <c r="B79" s="1468" t="s">
        <v>49</v>
      </c>
      <c r="C79" s="1465">
        <v>3301</v>
      </c>
    </row>
    <row r="80" spans="1:3" ht="15.75">
      <c r="A80" s="1465">
        <v>3311</v>
      </c>
      <c r="B80" s="1468" t="s">
        <v>1649</v>
      </c>
      <c r="C80" s="1465">
        <v>3311</v>
      </c>
    </row>
    <row r="81" spans="1:3" ht="15.75">
      <c r="A81" s="1465">
        <v>3312</v>
      </c>
      <c r="B81" s="1469" t="s">
        <v>1650</v>
      </c>
      <c r="C81" s="1465">
        <v>3312</v>
      </c>
    </row>
    <row r="82" spans="1:3" ht="15.75">
      <c r="A82" s="1465">
        <v>3318</v>
      </c>
      <c r="B82" s="1471" t="s">
        <v>50</v>
      </c>
      <c r="C82" s="1465">
        <v>3318</v>
      </c>
    </row>
    <row r="83" spans="1:3" ht="15.75">
      <c r="A83" s="1465">
        <v>3321</v>
      </c>
      <c r="B83" s="1468" t="s">
        <v>1641</v>
      </c>
      <c r="C83" s="1465">
        <v>3321</v>
      </c>
    </row>
    <row r="84" spans="1:3" ht="15.75">
      <c r="A84" s="1465">
        <v>3322</v>
      </c>
      <c r="B84" s="1469" t="s">
        <v>1642</v>
      </c>
      <c r="C84" s="1465">
        <v>3322</v>
      </c>
    </row>
    <row r="85" spans="1:3" ht="15.75">
      <c r="A85" s="1465">
        <v>3323</v>
      </c>
      <c r="B85" s="1471" t="s">
        <v>1640</v>
      </c>
      <c r="C85" s="1465">
        <v>3323</v>
      </c>
    </row>
    <row r="86" spans="1:3" ht="15.75">
      <c r="A86" s="1465">
        <v>3324</v>
      </c>
      <c r="B86" s="1471" t="s">
        <v>51</v>
      </c>
      <c r="C86" s="1465">
        <v>3324</v>
      </c>
    </row>
    <row r="87" spans="1:3" ht="15.75">
      <c r="A87" s="1465">
        <v>3325</v>
      </c>
      <c r="B87" s="1469" t="s">
        <v>1643</v>
      </c>
      <c r="C87" s="1465">
        <v>3325</v>
      </c>
    </row>
    <row r="88" spans="1:3" ht="15.75">
      <c r="A88" s="1465">
        <v>3326</v>
      </c>
      <c r="B88" s="1468" t="s">
        <v>1644</v>
      </c>
      <c r="C88" s="1465">
        <v>3326</v>
      </c>
    </row>
    <row r="89" spans="1:3" ht="15.75">
      <c r="A89" s="1465">
        <v>3327</v>
      </c>
      <c r="B89" s="1468" t="s">
        <v>1645</v>
      </c>
      <c r="C89" s="1465">
        <v>3327</v>
      </c>
    </row>
    <row r="90" spans="1:3" ht="15.75">
      <c r="A90" s="1465">
        <v>3332</v>
      </c>
      <c r="B90" s="1468" t="s">
        <v>52</v>
      </c>
      <c r="C90" s="1465">
        <v>3332</v>
      </c>
    </row>
    <row r="91" spans="1:3" ht="15.75">
      <c r="A91" s="1465">
        <v>3333</v>
      </c>
      <c r="B91" s="1469" t="s">
        <v>53</v>
      </c>
      <c r="C91" s="1465">
        <v>3333</v>
      </c>
    </row>
    <row r="92" spans="1:3" ht="15.75">
      <c r="A92" s="1465">
        <v>3334</v>
      </c>
      <c r="B92" s="1469" t="s">
        <v>132</v>
      </c>
      <c r="C92" s="1465">
        <v>3334</v>
      </c>
    </row>
    <row r="93" spans="1:3" ht="15.75">
      <c r="A93" s="1465">
        <v>3336</v>
      </c>
      <c r="B93" s="1469" t="s">
        <v>133</v>
      </c>
      <c r="C93" s="1465">
        <v>3336</v>
      </c>
    </row>
    <row r="94" spans="1:3" ht="15.75">
      <c r="A94" s="1465">
        <v>3337</v>
      </c>
      <c r="B94" s="1468" t="s">
        <v>1646</v>
      </c>
      <c r="C94" s="1465">
        <v>3337</v>
      </c>
    </row>
    <row r="95" spans="1:3" ht="15.75">
      <c r="A95" s="1465">
        <v>3338</v>
      </c>
      <c r="B95" s="1468" t="s">
        <v>1647</v>
      </c>
      <c r="C95" s="1465">
        <v>3338</v>
      </c>
    </row>
    <row r="96" spans="1:3" ht="15.75">
      <c r="A96" s="1465">
        <v>3341</v>
      </c>
      <c r="B96" s="1469" t="s">
        <v>134</v>
      </c>
      <c r="C96" s="1465">
        <v>3341</v>
      </c>
    </row>
    <row r="97" spans="1:3" ht="15.75">
      <c r="A97" s="1465">
        <v>3349</v>
      </c>
      <c r="B97" s="1469" t="s">
        <v>54</v>
      </c>
      <c r="C97" s="1465">
        <v>3349</v>
      </c>
    </row>
    <row r="98" spans="1:3" ht="15.75">
      <c r="A98" s="1465">
        <v>3359</v>
      </c>
      <c r="B98" s="1469" t="s">
        <v>55</v>
      </c>
      <c r="C98" s="1465">
        <v>3359</v>
      </c>
    </row>
    <row r="99" spans="1:3" ht="15.75">
      <c r="A99" s="1465">
        <v>3369</v>
      </c>
      <c r="B99" s="1469" t="s">
        <v>56</v>
      </c>
      <c r="C99" s="1465">
        <v>3369</v>
      </c>
    </row>
    <row r="100" spans="1:3" ht="15.75">
      <c r="A100" s="1465">
        <v>3388</v>
      </c>
      <c r="B100" s="1468" t="s">
        <v>638</v>
      </c>
      <c r="C100" s="1465">
        <v>3388</v>
      </c>
    </row>
    <row r="101" spans="1:3" ht="15.75">
      <c r="A101" s="1465">
        <v>3389</v>
      </c>
      <c r="B101" s="1469" t="s">
        <v>639</v>
      </c>
      <c r="C101" s="1465">
        <v>3389</v>
      </c>
    </row>
    <row r="102" spans="1:3" ht="15.75">
      <c r="A102" s="1465">
        <v>4401</v>
      </c>
      <c r="B102" s="1468" t="s">
        <v>640</v>
      </c>
      <c r="C102" s="1465">
        <v>4401</v>
      </c>
    </row>
    <row r="103" spans="1:3" ht="15.75">
      <c r="A103" s="1465">
        <v>4412</v>
      </c>
      <c r="B103" s="1471" t="s">
        <v>641</v>
      </c>
      <c r="C103" s="1465">
        <v>4412</v>
      </c>
    </row>
    <row r="104" spans="1:3" ht="15.75">
      <c r="A104" s="1465">
        <v>4415</v>
      </c>
      <c r="B104" s="1469" t="s">
        <v>642</v>
      </c>
      <c r="C104" s="1465">
        <v>4415</v>
      </c>
    </row>
    <row r="105" spans="1:3" ht="15.75">
      <c r="A105" s="1465">
        <v>4418</v>
      </c>
      <c r="B105" s="1469" t="s">
        <v>643</v>
      </c>
      <c r="C105" s="1465">
        <v>4418</v>
      </c>
    </row>
    <row r="106" spans="1:3" ht="15.75">
      <c r="A106" s="1465">
        <v>4429</v>
      </c>
      <c r="B106" s="1468" t="s">
        <v>644</v>
      </c>
      <c r="C106" s="1465">
        <v>4429</v>
      </c>
    </row>
    <row r="107" spans="1:3" ht="15.75">
      <c r="A107" s="1465">
        <v>4431</v>
      </c>
      <c r="B107" s="1469" t="s">
        <v>1651</v>
      </c>
      <c r="C107" s="1465">
        <v>4431</v>
      </c>
    </row>
    <row r="108" spans="1:3" ht="15.75">
      <c r="A108" s="1465">
        <v>4433</v>
      </c>
      <c r="B108" s="1469" t="s">
        <v>645</v>
      </c>
      <c r="C108" s="1465">
        <v>4433</v>
      </c>
    </row>
    <row r="109" spans="1:3" ht="15.75">
      <c r="A109" s="1465">
        <v>4436</v>
      </c>
      <c r="B109" s="1469" t="s">
        <v>646</v>
      </c>
      <c r="C109" s="1465">
        <v>4436</v>
      </c>
    </row>
    <row r="110" spans="1:3" ht="15.75">
      <c r="A110" s="1465">
        <v>4437</v>
      </c>
      <c r="B110" s="1470" t="s">
        <v>647</v>
      </c>
      <c r="C110" s="1465">
        <v>4437</v>
      </c>
    </row>
    <row r="111" spans="1:3" ht="15.75">
      <c r="A111" s="1465">
        <v>4450</v>
      </c>
      <c r="B111" s="1469" t="s">
        <v>648</v>
      </c>
      <c r="C111" s="1465">
        <v>4450</v>
      </c>
    </row>
    <row r="112" spans="1:3" ht="15.75">
      <c r="A112" s="1465">
        <v>4451</v>
      </c>
      <c r="B112" s="1474" t="s">
        <v>649</v>
      </c>
      <c r="C112" s="1465">
        <v>4451</v>
      </c>
    </row>
    <row r="113" spans="1:3" ht="15.75">
      <c r="A113" s="1465">
        <v>4452</v>
      </c>
      <c r="B113" s="1474" t="s">
        <v>650</v>
      </c>
      <c r="C113" s="1465">
        <v>4452</v>
      </c>
    </row>
    <row r="114" spans="1:3" ht="15.75">
      <c r="A114" s="1465">
        <v>4453</v>
      </c>
      <c r="B114" s="1474" t="s">
        <v>651</v>
      </c>
      <c r="C114" s="1465">
        <v>4453</v>
      </c>
    </row>
    <row r="115" spans="1:3" ht="15.75">
      <c r="A115" s="1465">
        <v>4454</v>
      </c>
      <c r="B115" s="1475" t="s">
        <v>652</v>
      </c>
      <c r="C115" s="1465">
        <v>4454</v>
      </c>
    </row>
    <row r="116" spans="1:3" ht="15.75">
      <c r="A116" s="1465">
        <v>4455</v>
      </c>
      <c r="B116" s="1475" t="s">
        <v>1652</v>
      </c>
      <c r="C116" s="1465">
        <v>4455</v>
      </c>
    </row>
    <row r="117" spans="1:3" ht="15.75">
      <c r="A117" s="1465">
        <v>4456</v>
      </c>
      <c r="B117" s="1474" t="s">
        <v>653</v>
      </c>
      <c r="C117" s="1465">
        <v>4456</v>
      </c>
    </row>
    <row r="118" spans="1:3" ht="15.75">
      <c r="A118" s="1465">
        <v>4457</v>
      </c>
      <c r="B118" s="1476" t="s">
        <v>1653</v>
      </c>
      <c r="C118" s="1465">
        <v>4457</v>
      </c>
    </row>
    <row r="119" spans="1:3" ht="15.75">
      <c r="A119" s="1465">
        <v>4458</v>
      </c>
      <c r="B119" s="1476" t="s">
        <v>1654</v>
      </c>
      <c r="C119" s="1465">
        <v>4458</v>
      </c>
    </row>
    <row r="120" spans="1:3" ht="15.75">
      <c r="A120" s="1465">
        <v>4459</v>
      </c>
      <c r="B120" s="1476" t="s">
        <v>1309</v>
      </c>
      <c r="C120" s="1465">
        <v>4459</v>
      </c>
    </row>
    <row r="121" spans="1:3" ht="15.75">
      <c r="A121" s="1465">
        <v>4465</v>
      </c>
      <c r="B121" s="1466" t="s">
        <v>654</v>
      </c>
      <c r="C121" s="1465">
        <v>4465</v>
      </c>
    </row>
    <row r="122" spans="1:3" ht="15.75">
      <c r="A122" s="1465">
        <v>4467</v>
      </c>
      <c r="B122" s="1467" t="s">
        <v>655</v>
      </c>
      <c r="C122" s="1465">
        <v>4467</v>
      </c>
    </row>
    <row r="123" spans="1:3" ht="15.75">
      <c r="A123" s="1465">
        <v>4468</v>
      </c>
      <c r="B123" s="1468" t="s">
        <v>656</v>
      </c>
      <c r="C123" s="1465">
        <v>4468</v>
      </c>
    </row>
    <row r="124" spans="1:3" ht="15.75">
      <c r="A124" s="1465">
        <v>4469</v>
      </c>
      <c r="B124" s="1469" t="s">
        <v>657</v>
      </c>
      <c r="C124" s="1465">
        <v>4469</v>
      </c>
    </row>
    <row r="125" spans="1:3" ht="15.75">
      <c r="A125" s="1465">
        <v>5501</v>
      </c>
      <c r="B125" s="1468" t="s">
        <v>658</v>
      </c>
      <c r="C125" s="1465">
        <v>5501</v>
      </c>
    </row>
    <row r="126" spans="1:3" ht="15.75">
      <c r="A126" s="1465">
        <v>5511</v>
      </c>
      <c r="B126" s="1473" t="s">
        <v>659</v>
      </c>
      <c r="C126" s="1465">
        <v>5511</v>
      </c>
    </row>
    <row r="127" spans="1:3" ht="15.75">
      <c r="A127" s="1465">
        <v>5512</v>
      </c>
      <c r="B127" s="1468" t="s">
        <v>660</v>
      </c>
      <c r="C127" s="1465">
        <v>5512</v>
      </c>
    </row>
    <row r="128" spans="1:3" ht="15.75">
      <c r="A128" s="1465">
        <v>5513</v>
      </c>
      <c r="B128" s="1476" t="s">
        <v>162</v>
      </c>
      <c r="C128" s="1465">
        <v>5513</v>
      </c>
    </row>
    <row r="129" spans="1:3" ht="15.75">
      <c r="A129" s="1465">
        <v>5514</v>
      </c>
      <c r="B129" s="1476" t="s">
        <v>163</v>
      </c>
      <c r="C129" s="1465">
        <v>5514</v>
      </c>
    </row>
    <row r="130" spans="1:3" ht="15.75">
      <c r="A130" s="1465">
        <v>5515</v>
      </c>
      <c r="B130" s="1476" t="s">
        <v>164</v>
      </c>
      <c r="C130" s="1465">
        <v>5515</v>
      </c>
    </row>
    <row r="131" spans="1:3" ht="15.75">
      <c r="A131" s="1465">
        <v>5516</v>
      </c>
      <c r="B131" s="1476" t="s">
        <v>165</v>
      </c>
      <c r="C131" s="1465">
        <v>5516</v>
      </c>
    </row>
    <row r="132" spans="1:3" ht="15.75">
      <c r="A132" s="1465">
        <v>5517</v>
      </c>
      <c r="B132" s="1476" t="s">
        <v>166</v>
      </c>
      <c r="C132" s="1465">
        <v>5517</v>
      </c>
    </row>
    <row r="133" spans="1:3" ht="15.75">
      <c r="A133" s="1465">
        <v>5518</v>
      </c>
      <c r="B133" s="1468" t="s">
        <v>167</v>
      </c>
      <c r="C133" s="1465">
        <v>5518</v>
      </c>
    </row>
    <row r="134" spans="1:3" ht="15.75">
      <c r="A134" s="1465">
        <v>5519</v>
      </c>
      <c r="B134" s="1468" t="s">
        <v>168</v>
      </c>
      <c r="C134" s="1465">
        <v>5519</v>
      </c>
    </row>
    <row r="135" spans="1:3" ht="15.75">
      <c r="A135" s="1465">
        <v>5521</v>
      </c>
      <c r="B135" s="1468" t="s">
        <v>169</v>
      </c>
      <c r="C135" s="1465">
        <v>5521</v>
      </c>
    </row>
    <row r="136" spans="1:3" ht="15.75">
      <c r="A136" s="1465">
        <v>5522</v>
      </c>
      <c r="B136" s="1477" t="s">
        <v>170</v>
      </c>
      <c r="C136" s="1465">
        <v>5522</v>
      </c>
    </row>
    <row r="137" spans="1:3" ht="15.75">
      <c r="A137" s="1465">
        <v>5524</v>
      </c>
      <c r="B137" s="1466" t="s">
        <v>171</v>
      </c>
      <c r="C137" s="1465">
        <v>5524</v>
      </c>
    </row>
    <row r="138" spans="1:3" ht="15.75">
      <c r="A138" s="1465">
        <v>5525</v>
      </c>
      <c r="B138" s="1473" t="s">
        <v>172</v>
      </c>
      <c r="C138" s="1465">
        <v>5525</v>
      </c>
    </row>
    <row r="139" spans="1:3" ht="15.75">
      <c r="A139" s="1465">
        <v>5526</v>
      </c>
      <c r="B139" s="1470" t="s">
        <v>173</v>
      </c>
      <c r="C139" s="1465">
        <v>5526</v>
      </c>
    </row>
    <row r="140" spans="1:3" ht="15.75">
      <c r="A140" s="1465">
        <v>5527</v>
      </c>
      <c r="B140" s="1470" t="s">
        <v>174</v>
      </c>
      <c r="C140" s="1465">
        <v>5527</v>
      </c>
    </row>
    <row r="141" spans="1:3" ht="15.75">
      <c r="A141" s="1465">
        <v>5528</v>
      </c>
      <c r="B141" s="1470" t="s">
        <v>175</v>
      </c>
      <c r="C141" s="1465">
        <v>5528</v>
      </c>
    </row>
    <row r="142" spans="1:3" ht="15.75">
      <c r="A142" s="1465">
        <v>5529</v>
      </c>
      <c r="B142" s="1470" t="s">
        <v>176</v>
      </c>
      <c r="C142" s="1465">
        <v>5529</v>
      </c>
    </row>
    <row r="143" spans="1:3" ht="15.75">
      <c r="A143" s="1465">
        <v>5530</v>
      </c>
      <c r="B143" s="1470" t="s">
        <v>177</v>
      </c>
      <c r="C143" s="1465">
        <v>5530</v>
      </c>
    </row>
    <row r="144" spans="1:3" ht="15.75">
      <c r="A144" s="1465">
        <v>5531</v>
      </c>
      <c r="B144" s="1473" t="s">
        <v>178</v>
      </c>
      <c r="C144" s="1465">
        <v>5531</v>
      </c>
    </row>
    <row r="145" spans="1:3" ht="15.75">
      <c r="A145" s="1465">
        <v>5532</v>
      </c>
      <c r="B145" s="1477" t="s">
        <v>179</v>
      </c>
      <c r="C145" s="1465">
        <v>5532</v>
      </c>
    </row>
    <row r="146" spans="1:3" ht="15.75">
      <c r="A146" s="1465">
        <v>5533</v>
      </c>
      <c r="B146" s="1477" t="s">
        <v>180</v>
      </c>
      <c r="C146" s="1465">
        <v>5533</v>
      </c>
    </row>
    <row r="147" spans="1:3" ht="15">
      <c r="A147" s="1478">
        <v>5534</v>
      </c>
      <c r="B147" s="1477" t="s">
        <v>181</v>
      </c>
      <c r="C147" s="1478">
        <v>5534</v>
      </c>
    </row>
    <row r="148" spans="1:3" ht="15">
      <c r="A148" s="1478">
        <v>5535</v>
      </c>
      <c r="B148" s="1477" t="s">
        <v>182</v>
      </c>
      <c r="C148" s="1478">
        <v>5535</v>
      </c>
    </row>
    <row r="149" spans="1:3" ht="15.75">
      <c r="A149" s="1465">
        <v>5538</v>
      </c>
      <c r="B149" s="1473" t="s">
        <v>183</v>
      </c>
      <c r="C149" s="1465">
        <v>5538</v>
      </c>
    </row>
    <row r="150" spans="1:3" ht="15.75">
      <c r="A150" s="1465">
        <v>5540</v>
      </c>
      <c r="B150" s="1477" t="s">
        <v>184</v>
      </c>
      <c r="C150" s="1465">
        <v>5540</v>
      </c>
    </row>
    <row r="151" spans="1:3" ht="15.75">
      <c r="A151" s="1465">
        <v>5541</v>
      </c>
      <c r="B151" s="1477" t="s">
        <v>185</v>
      </c>
      <c r="C151" s="1465">
        <v>5541</v>
      </c>
    </row>
    <row r="152" spans="1:3" ht="15.75">
      <c r="A152" s="1465">
        <v>5545</v>
      </c>
      <c r="B152" s="1477" t="s">
        <v>186</v>
      </c>
      <c r="C152" s="1465">
        <v>5545</v>
      </c>
    </row>
    <row r="153" spans="1:3" ht="15.75">
      <c r="A153" s="1465">
        <v>5546</v>
      </c>
      <c r="B153" s="1477" t="s">
        <v>187</v>
      </c>
      <c r="C153" s="1465">
        <v>5546</v>
      </c>
    </row>
    <row r="154" spans="1:3" ht="15.75">
      <c r="A154" s="1465">
        <v>5547</v>
      </c>
      <c r="B154" s="1477" t="s">
        <v>188</v>
      </c>
      <c r="C154" s="1465">
        <v>5547</v>
      </c>
    </row>
    <row r="155" spans="1:3" ht="15.75">
      <c r="A155" s="1465">
        <v>5548</v>
      </c>
      <c r="B155" s="1477" t="s">
        <v>189</v>
      </c>
      <c r="C155" s="1465">
        <v>5548</v>
      </c>
    </row>
    <row r="156" spans="1:3" ht="15.75">
      <c r="A156" s="1465">
        <v>5550</v>
      </c>
      <c r="B156" s="1477" t="s">
        <v>190</v>
      </c>
      <c r="C156" s="1465">
        <v>5550</v>
      </c>
    </row>
    <row r="157" spans="1:3" ht="15.75">
      <c r="A157" s="1465">
        <v>5551</v>
      </c>
      <c r="B157" s="1477" t="s">
        <v>191</v>
      </c>
      <c r="C157" s="1465">
        <v>5551</v>
      </c>
    </row>
    <row r="158" spans="1:3" ht="15.75">
      <c r="A158" s="1465">
        <v>5553</v>
      </c>
      <c r="B158" s="1477" t="s">
        <v>192</v>
      </c>
      <c r="C158" s="1465">
        <v>5553</v>
      </c>
    </row>
    <row r="159" spans="1:3" ht="15.75">
      <c r="A159" s="1465">
        <v>5554</v>
      </c>
      <c r="B159" s="1473" t="s">
        <v>193</v>
      </c>
      <c r="C159" s="1465">
        <v>5554</v>
      </c>
    </row>
    <row r="160" spans="1:3" ht="15.75">
      <c r="A160" s="1465">
        <v>5556</v>
      </c>
      <c r="B160" s="1469" t="s">
        <v>194</v>
      </c>
      <c r="C160" s="1465">
        <v>5556</v>
      </c>
    </row>
    <row r="161" spans="1:3" ht="15.75">
      <c r="A161" s="1465">
        <v>5561</v>
      </c>
      <c r="B161" s="1479" t="s">
        <v>195</v>
      </c>
      <c r="C161" s="1465">
        <v>5561</v>
      </c>
    </row>
    <row r="162" spans="1:3" ht="15.75">
      <c r="A162" s="1465">
        <v>5562</v>
      </c>
      <c r="B162" s="1479" t="s">
        <v>196</v>
      </c>
      <c r="C162" s="1465">
        <v>5562</v>
      </c>
    </row>
    <row r="163" spans="1:3" ht="15.75">
      <c r="A163" s="1465">
        <v>5588</v>
      </c>
      <c r="B163" s="1468" t="s">
        <v>197</v>
      </c>
      <c r="C163" s="1465">
        <v>5588</v>
      </c>
    </row>
    <row r="164" spans="1:3" ht="15.75">
      <c r="A164" s="1465">
        <v>5589</v>
      </c>
      <c r="B164" s="1468" t="s">
        <v>198</v>
      </c>
      <c r="C164" s="1465">
        <v>5589</v>
      </c>
    </row>
    <row r="165" spans="1:3" ht="15.75">
      <c r="A165" s="1465">
        <v>6601</v>
      </c>
      <c r="B165" s="1468" t="s">
        <v>199</v>
      </c>
      <c r="C165" s="1465">
        <v>6601</v>
      </c>
    </row>
    <row r="166" spans="1:3" ht="15.75">
      <c r="A166" s="1465">
        <v>6602</v>
      </c>
      <c r="B166" s="1469" t="s">
        <v>200</v>
      </c>
      <c r="C166" s="1465">
        <v>6602</v>
      </c>
    </row>
    <row r="167" spans="1:3" ht="15.75">
      <c r="A167" s="1465">
        <v>6603</v>
      </c>
      <c r="B167" s="1469" t="s">
        <v>201</v>
      </c>
      <c r="C167" s="1465">
        <v>6603</v>
      </c>
    </row>
    <row r="168" spans="1:3" ht="15.75">
      <c r="A168" s="1465">
        <v>6604</v>
      </c>
      <c r="B168" s="1469" t="s">
        <v>202</v>
      </c>
      <c r="C168" s="1465">
        <v>6604</v>
      </c>
    </row>
    <row r="169" spans="1:3" ht="15.75">
      <c r="A169" s="1465">
        <v>6605</v>
      </c>
      <c r="B169" s="1469" t="s">
        <v>203</v>
      </c>
      <c r="C169" s="1465">
        <v>6605</v>
      </c>
    </row>
    <row r="170" spans="1:3" ht="15">
      <c r="A170" s="1478">
        <v>6606</v>
      </c>
      <c r="B170" s="1471" t="s">
        <v>204</v>
      </c>
      <c r="C170" s="1478">
        <v>6606</v>
      </c>
    </row>
    <row r="171" spans="1:3" ht="15.75">
      <c r="A171" s="1465">
        <v>6618</v>
      </c>
      <c r="B171" s="1468" t="s">
        <v>205</v>
      </c>
      <c r="C171" s="1465">
        <v>6618</v>
      </c>
    </row>
    <row r="172" spans="1:3" ht="15.75">
      <c r="A172" s="1465">
        <v>6619</v>
      </c>
      <c r="B172" s="1469" t="s">
        <v>206</v>
      </c>
      <c r="C172" s="1465">
        <v>6619</v>
      </c>
    </row>
    <row r="173" spans="1:3" ht="15.75">
      <c r="A173" s="1465">
        <v>6621</v>
      </c>
      <c r="B173" s="1468" t="s">
        <v>207</v>
      </c>
      <c r="C173" s="1465">
        <v>6621</v>
      </c>
    </row>
    <row r="174" spans="1:3" ht="15.75">
      <c r="A174" s="1465">
        <v>6622</v>
      </c>
      <c r="B174" s="1469" t="s">
        <v>208</v>
      </c>
      <c r="C174" s="1465">
        <v>6622</v>
      </c>
    </row>
    <row r="175" spans="1:3" ht="15.75">
      <c r="A175" s="1465">
        <v>6623</v>
      </c>
      <c r="B175" s="1469" t="s">
        <v>209</v>
      </c>
      <c r="C175" s="1465">
        <v>6623</v>
      </c>
    </row>
    <row r="176" spans="1:3" ht="15.75">
      <c r="A176" s="1465">
        <v>6624</v>
      </c>
      <c r="B176" s="1469" t="s">
        <v>210</v>
      </c>
      <c r="C176" s="1465">
        <v>6624</v>
      </c>
    </row>
    <row r="177" spans="1:3" ht="15.75">
      <c r="A177" s="1465">
        <v>6625</v>
      </c>
      <c r="B177" s="1470" t="s">
        <v>211</v>
      </c>
      <c r="C177" s="1465">
        <v>6625</v>
      </c>
    </row>
    <row r="178" spans="1:3" ht="15.75">
      <c r="A178" s="1465">
        <v>6626</v>
      </c>
      <c r="B178" s="1470" t="s">
        <v>91</v>
      </c>
      <c r="C178" s="1465">
        <v>6626</v>
      </c>
    </row>
    <row r="179" spans="1:3" ht="15.75">
      <c r="A179" s="1465">
        <v>6627</v>
      </c>
      <c r="B179" s="1470" t="s">
        <v>92</v>
      </c>
      <c r="C179" s="1465">
        <v>6627</v>
      </c>
    </row>
    <row r="180" spans="1:3" ht="15.75">
      <c r="A180" s="1465">
        <v>6628</v>
      </c>
      <c r="B180" s="1476" t="s">
        <v>93</v>
      </c>
      <c r="C180" s="1465">
        <v>6628</v>
      </c>
    </row>
    <row r="181" spans="1:3" ht="15.75">
      <c r="A181" s="1465">
        <v>6629</v>
      </c>
      <c r="B181" s="1479" t="s">
        <v>94</v>
      </c>
      <c r="C181" s="1465">
        <v>6629</v>
      </c>
    </row>
    <row r="182" spans="1:3" ht="15.75">
      <c r="A182" s="1480">
        <v>7701</v>
      </c>
      <c r="B182" s="1468" t="s">
        <v>95</v>
      </c>
      <c r="C182" s="1480">
        <v>7701</v>
      </c>
    </row>
    <row r="183" spans="1:3" ht="15.75">
      <c r="A183" s="1465">
        <v>7708</v>
      </c>
      <c r="B183" s="1468" t="s">
        <v>96</v>
      </c>
      <c r="C183" s="1465">
        <v>7708</v>
      </c>
    </row>
    <row r="184" spans="1:3" ht="15.75">
      <c r="A184" s="1465">
        <v>7711</v>
      </c>
      <c r="B184" s="1471" t="s">
        <v>97</v>
      </c>
      <c r="C184" s="1465">
        <v>7711</v>
      </c>
    </row>
    <row r="185" spans="1:3" ht="15.75">
      <c r="A185" s="1465">
        <v>7712</v>
      </c>
      <c r="B185" s="1468" t="s">
        <v>98</v>
      </c>
      <c r="C185" s="1465">
        <v>7712</v>
      </c>
    </row>
    <row r="186" spans="1:3" ht="15.75">
      <c r="A186" s="1465">
        <v>7713</v>
      </c>
      <c r="B186" s="1481" t="s">
        <v>99</v>
      </c>
      <c r="C186" s="1465">
        <v>7713</v>
      </c>
    </row>
    <row r="187" spans="1:3" ht="15.75">
      <c r="A187" s="1465">
        <v>7714</v>
      </c>
      <c r="B187" s="1467" t="s">
        <v>100</v>
      </c>
      <c r="C187" s="1465">
        <v>7714</v>
      </c>
    </row>
    <row r="188" spans="1:3" ht="15.75">
      <c r="A188" s="1465">
        <v>7718</v>
      </c>
      <c r="B188" s="1468" t="s">
        <v>101</v>
      </c>
      <c r="C188" s="1465">
        <v>7718</v>
      </c>
    </row>
    <row r="189" spans="1:3" ht="15.75">
      <c r="A189" s="1465">
        <v>7719</v>
      </c>
      <c r="B189" s="1469" t="s">
        <v>102</v>
      </c>
      <c r="C189" s="1465">
        <v>7719</v>
      </c>
    </row>
    <row r="190" spans="1:3" ht="15.75">
      <c r="A190" s="1465">
        <v>7731</v>
      </c>
      <c r="B190" s="1468" t="s">
        <v>103</v>
      </c>
      <c r="C190" s="1465">
        <v>7731</v>
      </c>
    </row>
    <row r="191" spans="1:3" ht="15.75">
      <c r="A191" s="1465">
        <v>7732</v>
      </c>
      <c r="B191" s="1469" t="s">
        <v>104</v>
      </c>
      <c r="C191" s="1465">
        <v>7732</v>
      </c>
    </row>
    <row r="192" spans="1:3" ht="15.75">
      <c r="A192" s="1465">
        <v>7733</v>
      </c>
      <c r="B192" s="1469" t="s">
        <v>105</v>
      </c>
      <c r="C192" s="1465">
        <v>7733</v>
      </c>
    </row>
    <row r="193" spans="1:3" ht="15.75">
      <c r="A193" s="1465">
        <v>7735</v>
      </c>
      <c r="B193" s="1469" t="s">
        <v>106</v>
      </c>
      <c r="C193" s="1465">
        <v>7735</v>
      </c>
    </row>
    <row r="194" spans="1:3" ht="15.75">
      <c r="A194" s="1465">
        <v>7736</v>
      </c>
      <c r="B194" s="1468" t="s">
        <v>107</v>
      </c>
      <c r="C194" s="1465">
        <v>7736</v>
      </c>
    </row>
    <row r="195" spans="1:3" ht="15.75">
      <c r="A195" s="1465">
        <v>7737</v>
      </c>
      <c r="B195" s="1469" t="s">
        <v>108</v>
      </c>
      <c r="C195" s="1465">
        <v>7737</v>
      </c>
    </row>
    <row r="196" spans="1:3" ht="15.75">
      <c r="A196" s="1465">
        <v>7738</v>
      </c>
      <c r="B196" s="1469" t="s">
        <v>109</v>
      </c>
      <c r="C196" s="1465">
        <v>7738</v>
      </c>
    </row>
    <row r="197" spans="1:3" ht="15.75">
      <c r="A197" s="1465">
        <v>7739</v>
      </c>
      <c r="B197" s="1473" t="s">
        <v>110</v>
      </c>
      <c r="C197" s="1465">
        <v>7739</v>
      </c>
    </row>
    <row r="198" spans="1:3" ht="15.75">
      <c r="A198" s="1465">
        <v>7740</v>
      </c>
      <c r="B198" s="1473" t="s">
        <v>111</v>
      </c>
      <c r="C198" s="1465">
        <v>7740</v>
      </c>
    </row>
    <row r="199" spans="1:3" ht="15.75">
      <c r="A199" s="1465">
        <v>7741</v>
      </c>
      <c r="B199" s="1469" t="s">
        <v>112</v>
      </c>
      <c r="C199" s="1465">
        <v>7741</v>
      </c>
    </row>
    <row r="200" spans="1:3" ht="15.75">
      <c r="A200" s="1465">
        <v>7742</v>
      </c>
      <c r="B200" s="1469" t="s">
        <v>113</v>
      </c>
      <c r="C200" s="1465">
        <v>7742</v>
      </c>
    </row>
    <row r="201" spans="1:3" ht="15.75">
      <c r="A201" s="1465">
        <v>7743</v>
      </c>
      <c r="B201" s="1469" t="s">
        <v>114</v>
      </c>
      <c r="C201" s="1465">
        <v>7743</v>
      </c>
    </row>
    <row r="202" spans="1:3" ht="15.75">
      <c r="A202" s="1465">
        <v>7744</v>
      </c>
      <c r="B202" s="1479" t="s">
        <v>115</v>
      </c>
      <c r="C202" s="1465">
        <v>7744</v>
      </c>
    </row>
    <row r="203" spans="1:3" ht="15.75">
      <c r="A203" s="1465">
        <v>7745</v>
      </c>
      <c r="B203" s="1469" t="s">
        <v>116</v>
      </c>
      <c r="C203" s="1465">
        <v>7745</v>
      </c>
    </row>
    <row r="204" spans="1:3" ht="15.75">
      <c r="A204" s="1465">
        <v>7746</v>
      </c>
      <c r="B204" s="1469" t="s">
        <v>117</v>
      </c>
      <c r="C204" s="1465">
        <v>7746</v>
      </c>
    </row>
    <row r="205" spans="1:3" ht="15.75">
      <c r="A205" s="1465">
        <v>7747</v>
      </c>
      <c r="B205" s="1468" t="s">
        <v>118</v>
      </c>
      <c r="C205" s="1465">
        <v>7747</v>
      </c>
    </row>
    <row r="206" spans="1:3" ht="15.75">
      <c r="A206" s="1465">
        <v>7748</v>
      </c>
      <c r="B206" s="1471" t="s">
        <v>119</v>
      </c>
      <c r="C206" s="1465">
        <v>7748</v>
      </c>
    </row>
    <row r="207" spans="1:3" ht="15.75">
      <c r="A207" s="1465">
        <v>7751</v>
      </c>
      <c r="B207" s="1469" t="s">
        <v>120</v>
      </c>
      <c r="C207" s="1465">
        <v>7751</v>
      </c>
    </row>
    <row r="208" spans="1:3" ht="15.75">
      <c r="A208" s="1465">
        <v>7752</v>
      </c>
      <c r="B208" s="1469" t="s">
        <v>121</v>
      </c>
      <c r="C208" s="1465">
        <v>7752</v>
      </c>
    </row>
    <row r="209" spans="1:3" ht="15.75">
      <c r="A209" s="1465">
        <v>7755</v>
      </c>
      <c r="B209" s="1470" t="s">
        <v>731</v>
      </c>
      <c r="C209" s="1465">
        <v>7755</v>
      </c>
    </row>
    <row r="210" spans="1:3" ht="15.75">
      <c r="A210" s="1465">
        <v>7758</v>
      </c>
      <c r="B210" s="1468" t="s">
        <v>732</v>
      </c>
      <c r="C210" s="1465">
        <v>7758</v>
      </c>
    </row>
    <row r="211" spans="1:3" ht="15.75">
      <c r="A211" s="1465">
        <v>7759</v>
      </c>
      <c r="B211" s="1469" t="s">
        <v>733</v>
      </c>
      <c r="C211" s="1465">
        <v>7759</v>
      </c>
    </row>
    <row r="212" spans="1:3" ht="15.75">
      <c r="A212" s="1465">
        <v>7761</v>
      </c>
      <c r="B212" s="1468" t="s">
        <v>734</v>
      </c>
      <c r="C212" s="1465">
        <v>7761</v>
      </c>
    </row>
    <row r="213" spans="1:3" ht="15.75">
      <c r="A213" s="1465">
        <v>7762</v>
      </c>
      <c r="B213" s="1468" t="s">
        <v>735</v>
      </c>
      <c r="C213" s="1465">
        <v>7762</v>
      </c>
    </row>
    <row r="214" spans="1:3" ht="15.75">
      <c r="A214" s="1465">
        <v>7768</v>
      </c>
      <c r="B214" s="1468" t="s">
        <v>736</v>
      </c>
      <c r="C214" s="1465">
        <v>7768</v>
      </c>
    </row>
    <row r="215" spans="1:3" ht="15.75">
      <c r="A215" s="1465">
        <v>8801</v>
      </c>
      <c r="B215" s="1471" t="s">
        <v>737</v>
      </c>
      <c r="C215" s="1465">
        <v>8801</v>
      </c>
    </row>
    <row r="216" spans="1:3" ht="15.75">
      <c r="A216" s="1465">
        <v>8802</v>
      </c>
      <c r="B216" s="1468" t="s">
        <v>738</v>
      </c>
      <c r="C216" s="1465">
        <v>8802</v>
      </c>
    </row>
    <row r="217" spans="1:3" ht="15.75">
      <c r="A217" s="1465">
        <v>8803</v>
      </c>
      <c r="B217" s="1468" t="s">
        <v>739</v>
      </c>
      <c r="C217" s="1465">
        <v>8803</v>
      </c>
    </row>
    <row r="218" spans="1:3" ht="15.75">
      <c r="A218" s="1465">
        <v>8804</v>
      </c>
      <c r="B218" s="1468" t="s">
        <v>740</v>
      </c>
      <c r="C218" s="1465">
        <v>8804</v>
      </c>
    </row>
    <row r="219" spans="1:3" ht="15.75">
      <c r="A219" s="1465">
        <v>8805</v>
      </c>
      <c r="B219" s="1470" t="s">
        <v>741</v>
      </c>
      <c r="C219" s="1465">
        <v>8805</v>
      </c>
    </row>
    <row r="220" spans="1:3" ht="15.75">
      <c r="A220" s="1465">
        <v>8807</v>
      </c>
      <c r="B220" s="1476" t="s">
        <v>742</v>
      </c>
      <c r="C220" s="1465">
        <v>8807</v>
      </c>
    </row>
    <row r="221" spans="1:3" ht="15.75">
      <c r="A221" s="1465">
        <v>8808</v>
      </c>
      <c r="B221" s="1469" t="s">
        <v>743</v>
      </c>
      <c r="C221" s="1465">
        <v>8808</v>
      </c>
    </row>
    <row r="222" spans="1:3" ht="15.75">
      <c r="A222" s="1465">
        <v>8809</v>
      </c>
      <c r="B222" s="1469" t="s">
        <v>744</v>
      </c>
      <c r="C222" s="1465">
        <v>8809</v>
      </c>
    </row>
    <row r="223" spans="1:3" ht="15.75">
      <c r="A223" s="1465">
        <v>8811</v>
      </c>
      <c r="B223" s="1468" t="s">
        <v>745</v>
      </c>
      <c r="C223" s="1465">
        <v>8811</v>
      </c>
    </row>
    <row r="224" spans="1:3" ht="15.75">
      <c r="A224" s="1465">
        <v>8813</v>
      </c>
      <c r="B224" s="1469" t="s">
        <v>746</v>
      </c>
      <c r="C224" s="1465">
        <v>8813</v>
      </c>
    </row>
    <row r="225" spans="1:3" ht="15.75">
      <c r="A225" s="1465">
        <v>8814</v>
      </c>
      <c r="B225" s="1468" t="s">
        <v>747</v>
      </c>
      <c r="C225" s="1465">
        <v>8814</v>
      </c>
    </row>
    <row r="226" spans="1:3" ht="15.75">
      <c r="A226" s="1465">
        <v>8815</v>
      </c>
      <c r="B226" s="1468" t="s">
        <v>748</v>
      </c>
      <c r="C226" s="1465">
        <v>8815</v>
      </c>
    </row>
    <row r="227" spans="1:3" ht="15.75">
      <c r="A227" s="1465">
        <v>8816</v>
      </c>
      <c r="B227" s="1469" t="s">
        <v>749</v>
      </c>
      <c r="C227" s="1465">
        <v>8816</v>
      </c>
    </row>
    <row r="228" spans="1:3" ht="15.75">
      <c r="A228" s="1465">
        <v>8817</v>
      </c>
      <c r="B228" s="1469" t="s">
        <v>750</v>
      </c>
      <c r="C228" s="1465">
        <v>8817</v>
      </c>
    </row>
    <row r="229" spans="1:3" ht="15.75">
      <c r="A229" s="1465">
        <v>8821</v>
      </c>
      <c r="B229" s="1469" t="s">
        <v>751</v>
      </c>
      <c r="C229" s="1465">
        <v>8821</v>
      </c>
    </row>
    <row r="230" spans="1:3" ht="15.75">
      <c r="A230" s="1465">
        <v>8824</v>
      </c>
      <c r="B230" s="1471" t="s">
        <v>752</v>
      </c>
      <c r="C230" s="1465">
        <v>8824</v>
      </c>
    </row>
    <row r="231" spans="1:3" ht="15.75">
      <c r="A231" s="1465">
        <v>8825</v>
      </c>
      <c r="B231" s="1471" t="s">
        <v>753</v>
      </c>
      <c r="C231" s="1465">
        <v>8825</v>
      </c>
    </row>
    <row r="232" spans="1:3" ht="15.75">
      <c r="A232" s="1465">
        <v>8826</v>
      </c>
      <c r="B232" s="1471" t="s">
        <v>754</v>
      </c>
      <c r="C232" s="1465">
        <v>8826</v>
      </c>
    </row>
    <row r="233" spans="1:3" ht="15.75">
      <c r="A233" s="1465">
        <v>8827</v>
      </c>
      <c r="B233" s="1471" t="s">
        <v>755</v>
      </c>
      <c r="C233" s="1465">
        <v>8827</v>
      </c>
    </row>
    <row r="234" spans="1:3" ht="15.75">
      <c r="A234" s="1465">
        <v>8828</v>
      </c>
      <c r="B234" s="1468" t="s">
        <v>756</v>
      </c>
      <c r="C234" s="1465">
        <v>8828</v>
      </c>
    </row>
    <row r="235" spans="1:3" ht="15.75">
      <c r="A235" s="1465">
        <v>8829</v>
      </c>
      <c r="B235" s="1468" t="s">
        <v>757</v>
      </c>
      <c r="C235" s="1465">
        <v>8829</v>
      </c>
    </row>
    <row r="236" spans="1:3" ht="15.75">
      <c r="A236" s="1465">
        <v>8831</v>
      </c>
      <c r="B236" s="1468" t="s">
        <v>758</v>
      </c>
      <c r="C236" s="1465">
        <v>8831</v>
      </c>
    </row>
    <row r="237" spans="1:3" ht="15.75">
      <c r="A237" s="1465">
        <v>8832</v>
      </c>
      <c r="B237" s="1469" t="s">
        <v>759</v>
      </c>
      <c r="C237" s="1465">
        <v>8832</v>
      </c>
    </row>
    <row r="238" spans="1:3" ht="15.75">
      <c r="A238" s="1465">
        <v>8833</v>
      </c>
      <c r="B238" s="1468" t="s">
        <v>760</v>
      </c>
      <c r="C238" s="1465">
        <v>8833</v>
      </c>
    </row>
    <row r="239" spans="1:3" ht="15.75">
      <c r="A239" s="1465">
        <v>8834</v>
      </c>
      <c r="B239" s="1469" t="s">
        <v>761</v>
      </c>
      <c r="C239" s="1465">
        <v>8834</v>
      </c>
    </row>
    <row r="240" spans="1:3" ht="15.75">
      <c r="A240" s="1465">
        <v>8835</v>
      </c>
      <c r="B240" s="1469" t="s">
        <v>216</v>
      </c>
      <c r="C240" s="1465">
        <v>8835</v>
      </c>
    </row>
    <row r="241" spans="1:3" ht="15.75">
      <c r="A241" s="1465">
        <v>8836</v>
      </c>
      <c r="B241" s="1468" t="s">
        <v>217</v>
      </c>
      <c r="C241" s="1465">
        <v>8836</v>
      </c>
    </row>
    <row r="242" spans="1:3" ht="15.75">
      <c r="A242" s="1465">
        <v>8837</v>
      </c>
      <c r="B242" s="1468" t="s">
        <v>218</v>
      </c>
      <c r="C242" s="1465">
        <v>8837</v>
      </c>
    </row>
    <row r="243" spans="1:3" ht="15.75">
      <c r="A243" s="1465">
        <v>8838</v>
      </c>
      <c r="B243" s="1468" t="s">
        <v>219</v>
      </c>
      <c r="C243" s="1465">
        <v>8838</v>
      </c>
    </row>
    <row r="244" spans="1:3" ht="15.75">
      <c r="A244" s="1465">
        <v>8839</v>
      </c>
      <c r="B244" s="1469" t="s">
        <v>220</v>
      </c>
      <c r="C244" s="1465">
        <v>8839</v>
      </c>
    </row>
    <row r="245" spans="1:3" ht="15.75">
      <c r="A245" s="1465">
        <v>8845</v>
      </c>
      <c r="B245" s="1470" t="s">
        <v>221</v>
      </c>
      <c r="C245" s="1465">
        <v>8845</v>
      </c>
    </row>
    <row r="246" spans="1:3" ht="15.75">
      <c r="A246" s="1465">
        <v>8848</v>
      </c>
      <c r="B246" s="1476" t="s">
        <v>222</v>
      </c>
      <c r="C246" s="1465">
        <v>8848</v>
      </c>
    </row>
    <row r="247" spans="1:3" ht="15.75">
      <c r="A247" s="1465">
        <v>8849</v>
      </c>
      <c r="B247" s="1468" t="s">
        <v>223</v>
      </c>
      <c r="C247" s="1465">
        <v>8849</v>
      </c>
    </row>
    <row r="248" spans="1:3" ht="15.75">
      <c r="A248" s="1465">
        <v>8851</v>
      </c>
      <c r="B248" s="1468" t="s">
        <v>224</v>
      </c>
      <c r="C248" s="1465">
        <v>8851</v>
      </c>
    </row>
    <row r="249" spans="1:3" ht="15.75">
      <c r="A249" s="1465">
        <v>8852</v>
      </c>
      <c r="B249" s="1468" t="s">
        <v>225</v>
      </c>
      <c r="C249" s="1465">
        <v>8852</v>
      </c>
    </row>
    <row r="250" spans="1:3" ht="15.75">
      <c r="A250" s="1465">
        <v>8853</v>
      </c>
      <c r="B250" s="1468" t="s">
        <v>226</v>
      </c>
      <c r="C250" s="1465">
        <v>8853</v>
      </c>
    </row>
    <row r="251" spans="1:3" ht="15.75">
      <c r="A251" s="1465">
        <v>8855</v>
      </c>
      <c r="B251" s="1470" t="s">
        <v>227</v>
      </c>
      <c r="C251" s="1465">
        <v>8855</v>
      </c>
    </row>
    <row r="252" spans="1:3" ht="15.75">
      <c r="A252" s="1465">
        <v>8858</v>
      </c>
      <c r="B252" s="1479" t="s">
        <v>228</v>
      </c>
      <c r="C252" s="1465">
        <v>8858</v>
      </c>
    </row>
    <row r="253" spans="1:3" ht="15.75">
      <c r="A253" s="1465">
        <v>8859</v>
      </c>
      <c r="B253" s="1469" t="s">
        <v>229</v>
      </c>
      <c r="C253" s="1465">
        <v>8859</v>
      </c>
    </row>
    <row r="254" spans="1:3" ht="15.75">
      <c r="A254" s="1465">
        <v>8861</v>
      </c>
      <c r="B254" s="1468" t="s">
        <v>230</v>
      </c>
      <c r="C254" s="1465">
        <v>8861</v>
      </c>
    </row>
    <row r="255" spans="1:3" ht="15.75">
      <c r="A255" s="1465">
        <v>8862</v>
      </c>
      <c r="B255" s="1469" t="s">
        <v>231</v>
      </c>
      <c r="C255" s="1465">
        <v>8862</v>
      </c>
    </row>
    <row r="256" spans="1:3" ht="15.75">
      <c r="A256" s="1465">
        <v>8863</v>
      </c>
      <c r="B256" s="1469" t="s">
        <v>232</v>
      </c>
      <c r="C256" s="1465">
        <v>8863</v>
      </c>
    </row>
    <row r="257" spans="1:3" ht="15.75">
      <c r="A257" s="1465">
        <v>8864</v>
      </c>
      <c r="B257" s="1468" t="s">
        <v>233</v>
      </c>
      <c r="C257" s="1465">
        <v>8864</v>
      </c>
    </row>
    <row r="258" spans="1:3" ht="15.75">
      <c r="A258" s="1465">
        <v>8865</v>
      </c>
      <c r="B258" s="1469" t="s">
        <v>234</v>
      </c>
      <c r="C258" s="1465">
        <v>8865</v>
      </c>
    </row>
    <row r="259" spans="1:3" ht="15.75">
      <c r="A259" s="1465">
        <v>8866</v>
      </c>
      <c r="B259" s="1469" t="s">
        <v>682</v>
      </c>
      <c r="C259" s="1465">
        <v>8866</v>
      </c>
    </row>
    <row r="260" spans="1:3" ht="15.75">
      <c r="A260" s="1465">
        <v>8867</v>
      </c>
      <c r="B260" s="1469" t="s">
        <v>683</v>
      </c>
      <c r="C260" s="1465">
        <v>8867</v>
      </c>
    </row>
    <row r="261" spans="1:3" ht="15.75">
      <c r="A261" s="1465">
        <v>8868</v>
      </c>
      <c r="B261" s="1469" t="s">
        <v>684</v>
      </c>
      <c r="C261" s="1465">
        <v>8868</v>
      </c>
    </row>
    <row r="262" spans="1:3" ht="15.75">
      <c r="A262" s="1465">
        <v>8869</v>
      </c>
      <c r="B262" s="1468" t="s">
        <v>685</v>
      </c>
      <c r="C262" s="1465">
        <v>8869</v>
      </c>
    </row>
    <row r="263" spans="1:3" ht="15.75">
      <c r="A263" s="1465">
        <v>8871</v>
      </c>
      <c r="B263" s="1469" t="s">
        <v>686</v>
      </c>
      <c r="C263" s="1465">
        <v>8871</v>
      </c>
    </row>
    <row r="264" spans="1:3" ht="15.75">
      <c r="A264" s="1465">
        <v>8872</v>
      </c>
      <c r="B264" s="1469" t="s">
        <v>242</v>
      </c>
      <c r="C264" s="1465">
        <v>8872</v>
      </c>
    </row>
    <row r="265" spans="1:3" ht="15.75">
      <c r="A265" s="1465">
        <v>8873</v>
      </c>
      <c r="B265" s="1469" t="s">
        <v>243</v>
      </c>
      <c r="C265" s="1465">
        <v>8873</v>
      </c>
    </row>
    <row r="266" spans="1:3" ht="16.5" customHeight="1">
      <c r="A266" s="1465">
        <v>8875</v>
      </c>
      <c r="B266" s="1469" t="s">
        <v>244</v>
      </c>
      <c r="C266" s="1465">
        <v>8875</v>
      </c>
    </row>
    <row r="267" spans="1:3" ht="15.75">
      <c r="A267" s="1465">
        <v>8876</v>
      </c>
      <c r="B267" s="1469" t="s">
        <v>245</v>
      </c>
      <c r="C267" s="1465">
        <v>8876</v>
      </c>
    </row>
    <row r="268" spans="1:3" ht="15.75">
      <c r="A268" s="1465">
        <v>8877</v>
      </c>
      <c r="B268" s="1468" t="s">
        <v>246</v>
      </c>
      <c r="C268" s="1465">
        <v>8877</v>
      </c>
    </row>
    <row r="269" spans="1:3" ht="15.75">
      <c r="A269" s="1465">
        <v>8878</v>
      </c>
      <c r="B269" s="1479" t="s">
        <v>247</v>
      </c>
      <c r="C269" s="1465">
        <v>8878</v>
      </c>
    </row>
    <row r="270" spans="1:3" ht="15.75">
      <c r="A270" s="1465">
        <v>8885</v>
      </c>
      <c r="B270" s="1471" t="s">
        <v>248</v>
      </c>
      <c r="C270" s="1465">
        <v>8885</v>
      </c>
    </row>
    <row r="271" spans="1:3" ht="15.75">
      <c r="A271" s="1465">
        <v>8888</v>
      </c>
      <c r="B271" s="1468" t="s">
        <v>249</v>
      </c>
      <c r="C271" s="1465">
        <v>8888</v>
      </c>
    </row>
    <row r="272" spans="1:3" ht="15.75">
      <c r="A272" s="1465">
        <v>8897</v>
      </c>
      <c r="B272" s="1468" t="s">
        <v>250</v>
      </c>
      <c r="C272" s="1465">
        <v>8897</v>
      </c>
    </row>
    <row r="273" spans="1:3" ht="15.75">
      <c r="A273" s="1465">
        <v>8898</v>
      </c>
      <c r="B273" s="1468" t="s">
        <v>251</v>
      </c>
      <c r="C273" s="1465">
        <v>8898</v>
      </c>
    </row>
    <row r="274" spans="1:3" ht="15.75">
      <c r="A274" s="1465">
        <v>9910</v>
      </c>
      <c r="B274" s="1471" t="s">
        <v>252</v>
      </c>
      <c r="C274" s="1465">
        <v>9910</v>
      </c>
    </row>
    <row r="275" spans="1:3" ht="15.75">
      <c r="A275" s="1465">
        <v>9997</v>
      </c>
      <c r="B275" s="1468" t="s">
        <v>253</v>
      </c>
      <c r="C275" s="1465">
        <v>9997</v>
      </c>
    </row>
    <row r="276" spans="1:3" ht="15.75">
      <c r="A276" s="1465">
        <v>9998</v>
      </c>
      <c r="B276" s="1468" t="s">
        <v>254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1823</v>
      </c>
      <c r="B281" s="1455" t="s">
        <v>1825</v>
      </c>
    </row>
    <row r="282" spans="1:2" ht="14.25">
      <c r="A282" s="1483" t="s">
        <v>255</v>
      </c>
      <c r="B282" s="1484"/>
    </row>
    <row r="283" spans="1:2" ht="14.25">
      <c r="A283" s="1483" t="s">
        <v>452</v>
      </c>
      <c r="B283" s="1484"/>
    </row>
    <row r="284" spans="1:2" ht="14.25">
      <c r="A284" s="1485" t="s">
        <v>453</v>
      </c>
      <c r="B284" s="1486" t="s">
        <v>454</v>
      </c>
    </row>
    <row r="285" spans="1:2" ht="14.25">
      <c r="A285" s="1485" t="s">
        <v>455</v>
      </c>
      <c r="B285" s="1486" t="s">
        <v>456</v>
      </c>
    </row>
    <row r="286" spans="1:2" ht="14.25">
      <c r="A286" s="1485" t="s">
        <v>457</v>
      </c>
      <c r="B286" s="1486" t="s">
        <v>458</v>
      </c>
    </row>
    <row r="287" spans="1:2" ht="14.25">
      <c r="A287" s="1485" t="s">
        <v>459</v>
      </c>
      <c r="B287" s="1486" t="s">
        <v>460</v>
      </c>
    </row>
    <row r="288" spans="1:2" ht="14.25">
      <c r="A288" s="1485" t="s">
        <v>461</v>
      </c>
      <c r="B288" s="1487" t="s">
        <v>462</v>
      </c>
    </row>
    <row r="289" spans="1:2" ht="14.25">
      <c r="A289" s="1485" t="s">
        <v>463</v>
      </c>
      <c r="B289" s="1486" t="s">
        <v>464</v>
      </c>
    </row>
    <row r="290" spans="1:2" ht="14.25">
      <c r="A290" s="1485" t="s">
        <v>465</v>
      </c>
      <c r="B290" s="1486" t="s">
        <v>466</v>
      </c>
    </row>
    <row r="291" spans="1:2" ht="14.25">
      <c r="A291" s="1485" t="s">
        <v>467</v>
      </c>
      <c r="B291" s="1487" t="s">
        <v>468</v>
      </c>
    </row>
    <row r="292" spans="1:2" ht="14.25">
      <c r="A292" s="1485" t="s">
        <v>469</v>
      </c>
      <c r="B292" s="1486" t="s">
        <v>470</v>
      </c>
    </row>
    <row r="293" spans="1:2" ht="14.25">
      <c r="A293" s="1485" t="s">
        <v>471</v>
      </c>
      <c r="B293" s="1486" t="s">
        <v>472</v>
      </c>
    </row>
    <row r="294" spans="1:2" ht="14.25">
      <c r="A294" s="1485" t="s">
        <v>473</v>
      </c>
      <c r="B294" s="1487" t="s">
        <v>474</v>
      </c>
    </row>
    <row r="295" spans="1:2" ht="14.25">
      <c r="A295" s="1485" t="s">
        <v>475</v>
      </c>
      <c r="B295" s="1488">
        <v>98315</v>
      </c>
    </row>
    <row r="296" spans="1:2" ht="14.25">
      <c r="A296" s="1483" t="s">
        <v>476</v>
      </c>
      <c r="B296" s="1552"/>
    </row>
    <row r="297" spans="1:2" ht="14.25">
      <c r="A297" s="1485" t="s">
        <v>256</v>
      </c>
      <c r="B297" s="1489" t="s">
        <v>257</v>
      </c>
    </row>
    <row r="298" spans="1:2" ht="14.25">
      <c r="A298" s="1485" t="s">
        <v>1669</v>
      </c>
      <c r="B298" s="1489" t="s">
        <v>258</v>
      </c>
    </row>
    <row r="299" spans="1:2" ht="14.25">
      <c r="A299" s="1485" t="s">
        <v>259</v>
      </c>
      <c r="B299" s="1489" t="s">
        <v>260</v>
      </c>
    </row>
    <row r="300" spans="1:2" ht="14.25">
      <c r="A300" s="1485" t="s">
        <v>1675</v>
      </c>
      <c r="B300" s="1489" t="s">
        <v>1676</v>
      </c>
    </row>
    <row r="301" spans="1:2" ht="14.25">
      <c r="A301" s="1485" t="s">
        <v>1677</v>
      </c>
      <c r="B301" s="1489" t="s">
        <v>1678</v>
      </c>
    </row>
    <row r="302" spans="1:2" ht="14.25">
      <c r="A302" s="1485" t="s">
        <v>1670</v>
      </c>
      <c r="B302" s="1489" t="s">
        <v>1679</v>
      </c>
    </row>
    <row r="303" spans="1:2" ht="14.25">
      <c r="A303" s="1485" t="s">
        <v>1680</v>
      </c>
      <c r="B303" s="1489" t="s">
        <v>1681</v>
      </c>
    </row>
    <row r="304" spans="1:2" ht="14.25">
      <c r="A304" s="1485" t="s">
        <v>1682</v>
      </c>
      <c r="B304" s="1489" t="s">
        <v>1683</v>
      </c>
    </row>
    <row r="305" spans="1:2" ht="14.25">
      <c r="A305" s="1485" t="s">
        <v>1684</v>
      </c>
      <c r="B305" s="1489" t="s">
        <v>1685</v>
      </c>
    </row>
    <row r="306" ht="14.25"/>
    <row r="307" ht="14.25"/>
    <row r="308" spans="1:2" ht="14.25">
      <c r="A308" s="1454" t="s">
        <v>1823</v>
      </c>
      <c r="B308" s="1455" t="s">
        <v>1824</v>
      </c>
    </row>
    <row r="309" ht="15.75">
      <c r="B309" s="1482" t="s">
        <v>1310</v>
      </c>
    </row>
    <row r="310" ht="18.75" thickBot="1">
      <c r="B310" s="1482" t="s">
        <v>1311</v>
      </c>
    </row>
    <row r="311" spans="1:2" ht="16.5">
      <c r="A311" s="1490" t="s">
        <v>492</v>
      </c>
      <c r="B311" s="1491" t="s">
        <v>1686</v>
      </c>
    </row>
    <row r="312" spans="1:2" ht="16.5">
      <c r="A312" s="1492" t="s">
        <v>493</v>
      </c>
      <c r="B312" s="1493" t="s">
        <v>1687</v>
      </c>
    </row>
    <row r="313" spans="1:2" ht="16.5">
      <c r="A313" s="1492" t="s">
        <v>494</v>
      </c>
      <c r="B313" s="1494" t="s">
        <v>1688</v>
      </c>
    </row>
    <row r="314" spans="1:2" ht="16.5">
      <c r="A314" s="1492" t="s">
        <v>495</v>
      </c>
      <c r="B314" s="1494" t="s">
        <v>1689</v>
      </c>
    </row>
    <row r="315" spans="1:2" ht="16.5">
      <c r="A315" s="1492" t="s">
        <v>496</v>
      </c>
      <c r="B315" s="1494" t="s">
        <v>1690</v>
      </c>
    </row>
    <row r="316" spans="1:2" ht="16.5">
      <c r="A316" s="1492" t="s">
        <v>497</v>
      </c>
      <c r="B316" s="1494" t="s">
        <v>1691</v>
      </c>
    </row>
    <row r="317" spans="1:2" ht="16.5">
      <c r="A317" s="1492" t="s">
        <v>498</v>
      </c>
      <c r="B317" s="1494" t="s">
        <v>1692</v>
      </c>
    </row>
    <row r="318" spans="1:2" ht="16.5">
      <c r="A318" s="1492" t="s">
        <v>499</v>
      </c>
      <c r="B318" s="1494" t="s">
        <v>1693</v>
      </c>
    </row>
    <row r="319" spans="1:2" ht="16.5">
      <c r="A319" s="1492" t="s">
        <v>500</v>
      </c>
      <c r="B319" s="1494" t="s">
        <v>1694</v>
      </c>
    </row>
    <row r="320" spans="1:2" ht="16.5">
      <c r="A320" s="1492" t="s">
        <v>501</v>
      </c>
      <c r="B320" s="1494" t="s">
        <v>1695</v>
      </c>
    </row>
    <row r="321" spans="1:2" ht="16.5">
      <c r="A321" s="1492" t="s">
        <v>502</v>
      </c>
      <c r="B321" s="1494" t="s">
        <v>1696</v>
      </c>
    </row>
    <row r="322" spans="1:2" ht="16.5">
      <c r="A322" s="1492" t="s">
        <v>503</v>
      </c>
      <c r="B322" s="1495" t="s">
        <v>1697</v>
      </c>
    </row>
    <row r="323" spans="1:2" ht="16.5">
      <c r="A323" s="1492" t="s">
        <v>504</v>
      </c>
      <c r="B323" s="1495" t="s">
        <v>1698</v>
      </c>
    </row>
    <row r="324" spans="1:2" ht="16.5">
      <c r="A324" s="1492" t="s">
        <v>505</v>
      </c>
      <c r="B324" s="1494" t="s">
        <v>1699</v>
      </c>
    </row>
    <row r="325" spans="1:2" ht="16.5">
      <c r="A325" s="1492" t="s">
        <v>506</v>
      </c>
      <c r="B325" s="1494" t="s">
        <v>1700</v>
      </c>
    </row>
    <row r="326" spans="1:2" ht="16.5">
      <c r="A326" s="1492" t="s">
        <v>507</v>
      </c>
      <c r="B326" s="1494" t="s">
        <v>1701</v>
      </c>
    </row>
    <row r="327" spans="1:2" ht="16.5">
      <c r="A327" s="1492" t="s">
        <v>508</v>
      </c>
      <c r="B327" s="1494" t="s">
        <v>477</v>
      </c>
    </row>
    <row r="328" spans="1:2" ht="16.5">
      <c r="A328" s="1492" t="s">
        <v>509</v>
      </c>
      <c r="B328" s="1494" t="s">
        <v>478</v>
      </c>
    </row>
    <row r="329" spans="1:2" ht="16.5">
      <c r="A329" s="1492" t="s">
        <v>510</v>
      </c>
      <c r="B329" s="1494" t="s">
        <v>1702</v>
      </c>
    </row>
    <row r="330" spans="1:2" ht="16.5">
      <c r="A330" s="1492" t="s">
        <v>511</v>
      </c>
      <c r="B330" s="1494" t="s">
        <v>1703</v>
      </c>
    </row>
    <row r="331" spans="1:2" ht="16.5">
      <c r="A331" s="1492" t="s">
        <v>512</v>
      </c>
      <c r="B331" s="1494" t="s">
        <v>479</v>
      </c>
    </row>
    <row r="332" spans="1:2" ht="16.5">
      <c r="A332" s="1492" t="s">
        <v>513</v>
      </c>
      <c r="B332" s="1494" t="s">
        <v>1704</v>
      </c>
    </row>
    <row r="333" spans="1:2" ht="16.5">
      <c r="A333" s="1492" t="s">
        <v>514</v>
      </c>
      <c r="B333" s="1494" t="s">
        <v>1705</v>
      </c>
    </row>
    <row r="334" spans="1:2" ht="32.25" customHeight="1">
      <c r="A334" s="1496" t="s">
        <v>515</v>
      </c>
      <c r="B334" s="1497" t="s">
        <v>714</v>
      </c>
    </row>
    <row r="335" spans="1:2" ht="16.5">
      <c r="A335" s="1498" t="s">
        <v>516</v>
      </c>
      <c r="B335" s="1499" t="s">
        <v>715</v>
      </c>
    </row>
    <row r="336" spans="1:2" ht="16.5">
      <c r="A336" s="1498" t="s">
        <v>517</v>
      </c>
      <c r="B336" s="1499" t="s">
        <v>716</v>
      </c>
    </row>
    <row r="337" spans="1:2" ht="16.5">
      <c r="A337" s="1498" t="s">
        <v>518</v>
      </c>
      <c r="B337" s="1499" t="s">
        <v>480</v>
      </c>
    </row>
    <row r="338" spans="1:2" ht="16.5">
      <c r="A338" s="1492" t="s">
        <v>519</v>
      </c>
      <c r="B338" s="1494" t="s">
        <v>717</v>
      </c>
    </row>
    <row r="339" spans="1:2" ht="16.5">
      <c r="A339" s="1492" t="s">
        <v>520</v>
      </c>
      <c r="B339" s="1494" t="s">
        <v>718</v>
      </c>
    </row>
    <row r="340" spans="1:2" ht="16.5">
      <c r="A340" s="1492" t="s">
        <v>521</v>
      </c>
      <c r="B340" s="1494" t="s">
        <v>481</v>
      </c>
    </row>
    <row r="341" spans="1:2" ht="16.5">
      <c r="A341" s="1492" t="s">
        <v>522</v>
      </c>
      <c r="B341" s="1494" t="s">
        <v>719</v>
      </c>
    </row>
    <row r="342" spans="1:2" ht="16.5">
      <c r="A342" s="1492" t="s">
        <v>523</v>
      </c>
      <c r="B342" s="1494" t="s">
        <v>720</v>
      </c>
    </row>
    <row r="343" spans="1:2" ht="16.5">
      <c r="A343" s="1492" t="s">
        <v>524</v>
      </c>
      <c r="B343" s="1494" t="s">
        <v>721</v>
      </c>
    </row>
    <row r="344" spans="1:2" ht="16.5">
      <c r="A344" s="1492" t="s">
        <v>525</v>
      </c>
      <c r="B344" s="1499" t="s">
        <v>722</v>
      </c>
    </row>
    <row r="345" spans="1:2" ht="16.5">
      <c r="A345" s="1492" t="s">
        <v>526</v>
      </c>
      <c r="B345" s="1499" t="s">
        <v>723</v>
      </c>
    </row>
    <row r="346" spans="1:2" ht="16.5">
      <c r="A346" s="1492" t="s">
        <v>527</v>
      </c>
      <c r="B346" s="1499" t="s">
        <v>482</v>
      </c>
    </row>
    <row r="347" spans="1:2" ht="16.5">
      <c r="A347" s="1492" t="s">
        <v>528</v>
      </c>
      <c r="B347" s="1494" t="s">
        <v>724</v>
      </c>
    </row>
    <row r="348" spans="1:2" ht="16.5">
      <c r="A348" s="1492" t="s">
        <v>529</v>
      </c>
      <c r="B348" s="1494" t="s">
        <v>725</v>
      </c>
    </row>
    <row r="349" spans="1:2" ht="16.5">
      <c r="A349" s="1492" t="s">
        <v>530</v>
      </c>
      <c r="B349" s="1499" t="s">
        <v>726</v>
      </c>
    </row>
    <row r="350" spans="1:2" ht="16.5">
      <c r="A350" s="1492" t="s">
        <v>531</v>
      </c>
      <c r="B350" s="1494" t="s">
        <v>727</v>
      </c>
    </row>
    <row r="351" spans="1:2" ht="16.5">
      <c r="A351" s="1492" t="s">
        <v>532</v>
      </c>
      <c r="B351" s="1494" t="s">
        <v>728</v>
      </c>
    </row>
    <row r="352" spans="1:2" ht="16.5">
      <c r="A352" s="1492" t="s">
        <v>533</v>
      </c>
      <c r="B352" s="1494" t="s">
        <v>729</v>
      </c>
    </row>
    <row r="353" spans="1:2" ht="16.5">
      <c r="A353" s="1492" t="s">
        <v>534</v>
      </c>
      <c r="B353" s="1494" t="s">
        <v>730</v>
      </c>
    </row>
    <row r="354" spans="1:2" ht="16.5">
      <c r="A354" s="1492" t="s">
        <v>535</v>
      </c>
      <c r="B354" s="1494" t="s">
        <v>483</v>
      </c>
    </row>
    <row r="355" spans="1:2" ht="16.5">
      <c r="A355" s="1492" t="s">
        <v>536</v>
      </c>
      <c r="B355" s="1494" t="s">
        <v>57</v>
      </c>
    </row>
    <row r="356" spans="1:2" ht="16.5">
      <c r="A356" s="1492" t="s">
        <v>537</v>
      </c>
      <c r="B356" s="1494" t="s">
        <v>58</v>
      </c>
    </row>
    <row r="357" spans="1:2" ht="16.5">
      <c r="A357" s="1500" t="s">
        <v>538</v>
      </c>
      <c r="B357" s="1501" t="s">
        <v>59</v>
      </c>
    </row>
    <row r="358" spans="1:2" ht="16.5">
      <c r="A358" s="1502" t="s">
        <v>539</v>
      </c>
      <c r="B358" s="1503" t="s">
        <v>60</v>
      </c>
    </row>
    <row r="359" spans="1:2" ht="16.5">
      <c r="A359" s="1502" t="s">
        <v>540</v>
      </c>
      <c r="B359" s="1503" t="s">
        <v>61</v>
      </c>
    </row>
    <row r="360" spans="1:2" ht="16.5">
      <c r="A360" s="1502" t="s">
        <v>541</v>
      </c>
      <c r="B360" s="1503" t="s">
        <v>62</v>
      </c>
    </row>
    <row r="361" spans="1:2" ht="17.25" thickBot="1">
      <c r="A361" s="1504" t="s">
        <v>542</v>
      </c>
      <c r="B361" s="1505" t="s">
        <v>63</v>
      </c>
    </row>
    <row r="362" spans="1:256" ht="18">
      <c r="A362" s="1553"/>
      <c r="B362" s="1506" t="s">
        <v>1312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1313</v>
      </c>
    </row>
    <row r="364" spans="1:2" ht="18">
      <c r="A364" s="1554"/>
      <c r="B364" s="1510" t="s">
        <v>1314</v>
      </c>
    </row>
    <row r="365" spans="1:2" ht="18">
      <c r="A365" s="1512" t="s">
        <v>543</v>
      </c>
      <c r="B365" s="1511" t="s">
        <v>1315</v>
      </c>
    </row>
    <row r="366" spans="1:2" ht="18">
      <c r="A366" s="1512" t="s">
        <v>544</v>
      </c>
      <c r="B366" s="1513" t="s">
        <v>1316</v>
      </c>
    </row>
    <row r="367" spans="1:2" ht="18">
      <c r="A367" s="1512" t="s">
        <v>545</v>
      </c>
      <c r="B367" s="1514" t="s">
        <v>1317</v>
      </c>
    </row>
    <row r="368" spans="1:2" ht="18">
      <c r="A368" s="1512" t="s">
        <v>546</v>
      </c>
      <c r="B368" s="1514" t="s">
        <v>1318</v>
      </c>
    </row>
    <row r="369" spans="1:2" ht="18">
      <c r="A369" s="1512" t="s">
        <v>547</v>
      </c>
      <c r="B369" s="1514" t="s">
        <v>1319</v>
      </c>
    </row>
    <row r="370" spans="1:2" ht="18">
      <c r="A370" s="1512" t="s">
        <v>548</v>
      </c>
      <c r="B370" s="1514" t="s">
        <v>1320</v>
      </c>
    </row>
    <row r="371" spans="1:2" ht="18">
      <c r="A371" s="1512" t="s">
        <v>549</v>
      </c>
      <c r="B371" s="1514" t="s">
        <v>1321</v>
      </c>
    </row>
    <row r="372" spans="1:2" ht="18">
      <c r="A372" s="1512" t="s">
        <v>550</v>
      </c>
      <c r="B372" s="1515" t="s">
        <v>1322</v>
      </c>
    </row>
    <row r="373" spans="1:2" ht="18">
      <c r="A373" s="1512" t="s">
        <v>551</v>
      </c>
      <c r="B373" s="1515" t="s">
        <v>1323</v>
      </c>
    </row>
    <row r="374" spans="1:2" ht="18">
      <c r="A374" s="1512" t="s">
        <v>552</v>
      </c>
      <c r="B374" s="1515" t="s">
        <v>1324</v>
      </c>
    </row>
    <row r="375" spans="1:2" ht="18">
      <c r="A375" s="1512" t="s">
        <v>553</v>
      </c>
      <c r="B375" s="1515" t="s">
        <v>1325</v>
      </c>
    </row>
    <row r="376" spans="1:2" ht="18">
      <c r="A376" s="1512" t="s">
        <v>554</v>
      </c>
      <c r="B376" s="1516" t="s">
        <v>1326</v>
      </c>
    </row>
    <row r="377" spans="1:2" ht="18">
      <c r="A377" s="1512" t="s">
        <v>555</v>
      </c>
      <c r="B377" s="1516" t="s">
        <v>1327</v>
      </c>
    </row>
    <row r="378" spans="1:2" ht="18">
      <c r="A378" s="1512" t="s">
        <v>556</v>
      </c>
      <c r="B378" s="1515" t="s">
        <v>1328</v>
      </c>
    </row>
    <row r="379" spans="1:5" ht="18">
      <c r="A379" s="1512" t="s">
        <v>557</v>
      </c>
      <c r="B379" s="1515" t="s">
        <v>1329</v>
      </c>
      <c r="C379" s="1517" t="s">
        <v>824</v>
      </c>
      <c r="E379" s="1518"/>
    </row>
    <row r="380" spans="1:5" ht="18">
      <c r="A380" s="1512" t="s">
        <v>558</v>
      </c>
      <c r="B380" s="1514" t="s">
        <v>1330</v>
      </c>
      <c r="C380" s="1517" t="s">
        <v>824</v>
      </c>
      <c r="E380" s="1518"/>
    </row>
    <row r="381" spans="1:5" ht="18">
      <c r="A381" s="1512" t="s">
        <v>559</v>
      </c>
      <c r="B381" s="1515" t="s">
        <v>1331</v>
      </c>
      <c r="C381" s="1517" t="s">
        <v>824</v>
      </c>
      <c r="E381" s="1518"/>
    </row>
    <row r="382" spans="1:5" ht="18">
      <c r="A382" s="1512" t="s">
        <v>560</v>
      </c>
      <c r="B382" s="1515" t="s">
        <v>1332</v>
      </c>
      <c r="C382" s="1517" t="s">
        <v>824</v>
      </c>
      <c r="E382" s="1518"/>
    </row>
    <row r="383" spans="1:5" ht="18">
      <c r="A383" s="1512" t="s">
        <v>561</v>
      </c>
      <c r="B383" s="1515" t="s">
        <v>1333</v>
      </c>
      <c r="C383" s="1517" t="s">
        <v>824</v>
      </c>
      <c r="E383" s="1518"/>
    </row>
    <row r="384" spans="1:5" ht="18">
      <c r="A384" s="1512" t="s">
        <v>562</v>
      </c>
      <c r="B384" s="1515" t="s">
        <v>1334</v>
      </c>
      <c r="C384" s="1517" t="s">
        <v>824</v>
      </c>
      <c r="E384" s="1518"/>
    </row>
    <row r="385" spans="1:5" ht="18">
      <c r="A385" s="1512" t="s">
        <v>563</v>
      </c>
      <c r="B385" s="1515" t="s">
        <v>1335</v>
      </c>
      <c r="C385" s="1517" t="s">
        <v>824</v>
      </c>
      <c r="E385" s="1518"/>
    </row>
    <row r="386" spans="1:5" ht="18">
      <c r="A386" s="1512" t="s">
        <v>564</v>
      </c>
      <c r="B386" s="1515" t="s">
        <v>1336</v>
      </c>
      <c r="C386" s="1517" t="s">
        <v>824</v>
      </c>
      <c r="E386" s="1518"/>
    </row>
    <row r="387" spans="1:5" ht="18">
      <c r="A387" s="1512" t="s">
        <v>565</v>
      </c>
      <c r="B387" s="1515" t="s">
        <v>1337</v>
      </c>
      <c r="C387" s="1517" t="s">
        <v>824</v>
      </c>
      <c r="E387" s="1518"/>
    </row>
    <row r="388" spans="1:5" ht="18">
      <c r="A388" s="1512" t="s">
        <v>566</v>
      </c>
      <c r="B388" s="1514" t="s">
        <v>1338</v>
      </c>
      <c r="C388" s="1517" t="s">
        <v>824</v>
      </c>
      <c r="E388" s="1518"/>
    </row>
    <row r="389" spans="1:5" ht="18">
      <c r="A389" s="1512" t="s">
        <v>567</v>
      </c>
      <c r="B389" s="1515" t="s">
        <v>1339</v>
      </c>
      <c r="C389" s="1517" t="s">
        <v>824</v>
      </c>
      <c r="E389" s="1518"/>
    </row>
    <row r="390" spans="1:5" ht="18">
      <c r="A390" s="1512" t="s">
        <v>568</v>
      </c>
      <c r="B390" s="1514" t="s">
        <v>1340</v>
      </c>
      <c r="C390" s="1517" t="s">
        <v>824</v>
      </c>
      <c r="E390" s="1518"/>
    </row>
    <row r="391" spans="1:5" ht="18">
      <c r="A391" s="1512" t="s">
        <v>569</v>
      </c>
      <c r="B391" s="1514" t="s">
        <v>1341</v>
      </c>
      <c r="C391" s="1517" t="s">
        <v>824</v>
      </c>
      <c r="E391" s="1518"/>
    </row>
    <row r="392" spans="1:5" ht="18">
      <c r="A392" s="1512" t="s">
        <v>570</v>
      </c>
      <c r="B392" s="1514" t="s">
        <v>1342</v>
      </c>
      <c r="C392" s="1517" t="s">
        <v>824</v>
      </c>
      <c r="E392" s="1518"/>
    </row>
    <row r="393" spans="1:5" ht="18">
      <c r="A393" s="1512" t="s">
        <v>571</v>
      </c>
      <c r="B393" s="1514" t="s">
        <v>1343</v>
      </c>
      <c r="C393" s="1517" t="s">
        <v>824</v>
      </c>
      <c r="E393" s="1518"/>
    </row>
    <row r="394" spans="1:5" ht="18">
      <c r="A394" s="1512" t="s">
        <v>572</v>
      </c>
      <c r="B394" s="1514" t="s">
        <v>1344</v>
      </c>
      <c r="C394" s="1517" t="s">
        <v>824</v>
      </c>
      <c r="E394" s="1518"/>
    </row>
    <row r="395" spans="1:5" ht="18">
      <c r="A395" s="1512" t="s">
        <v>573</v>
      </c>
      <c r="B395" s="1514" t="s">
        <v>1345</v>
      </c>
      <c r="C395" s="1517" t="s">
        <v>824</v>
      </c>
      <c r="E395" s="1518"/>
    </row>
    <row r="396" spans="1:5" ht="18">
      <c r="A396" s="1512" t="s">
        <v>574</v>
      </c>
      <c r="B396" s="1514" t="s">
        <v>1346</v>
      </c>
      <c r="C396" s="1517" t="s">
        <v>824</v>
      </c>
      <c r="E396" s="1518"/>
    </row>
    <row r="397" spans="1:5" ht="18">
      <c r="A397" s="1512" t="s">
        <v>575</v>
      </c>
      <c r="B397" s="1514" t="s">
        <v>1347</v>
      </c>
      <c r="C397" s="1517" t="s">
        <v>824</v>
      </c>
      <c r="E397" s="1518"/>
    </row>
    <row r="398" spans="1:5" ht="18">
      <c r="A398" s="1512" t="s">
        <v>576</v>
      </c>
      <c r="B398" s="1519" t="s">
        <v>1348</v>
      </c>
      <c r="C398" s="1517" t="s">
        <v>824</v>
      </c>
      <c r="E398" s="1518"/>
    </row>
    <row r="399" spans="1:5" ht="18">
      <c r="A399" s="1512" t="s">
        <v>577</v>
      </c>
      <c r="B399" s="1520" t="s">
        <v>484</v>
      </c>
      <c r="C399" s="1517" t="s">
        <v>824</v>
      </c>
      <c r="E399" s="1518"/>
    </row>
    <row r="400" spans="1:5" ht="18">
      <c r="A400" s="1555" t="s">
        <v>578</v>
      </c>
      <c r="B400" s="1521" t="s">
        <v>1349</v>
      </c>
      <c r="C400" s="1517" t="s">
        <v>824</v>
      </c>
      <c r="E400" s="1518"/>
    </row>
    <row r="401" spans="1:5" ht="18">
      <c r="A401" s="1554" t="s">
        <v>824</v>
      </c>
      <c r="B401" s="1522" t="s">
        <v>1350</v>
      </c>
      <c r="C401" s="1517" t="s">
        <v>824</v>
      </c>
      <c r="E401" s="1518"/>
    </row>
    <row r="402" spans="1:5" ht="18">
      <c r="A402" s="1527" t="s">
        <v>579</v>
      </c>
      <c r="B402" s="1523" t="s">
        <v>1351</v>
      </c>
      <c r="C402" s="1517" t="s">
        <v>824</v>
      </c>
      <c r="E402" s="1518"/>
    </row>
    <row r="403" spans="1:5" ht="18">
      <c r="A403" s="1512" t="s">
        <v>580</v>
      </c>
      <c r="B403" s="1499" t="s">
        <v>1352</v>
      </c>
      <c r="C403" s="1517" t="s">
        <v>824</v>
      </c>
      <c r="E403" s="1518"/>
    </row>
    <row r="404" spans="1:5" ht="18">
      <c r="A404" s="1556" t="s">
        <v>581</v>
      </c>
      <c r="B404" s="1524" t="s">
        <v>1353</v>
      </c>
      <c r="C404" s="1517" t="s">
        <v>824</v>
      </c>
      <c r="E404" s="1518"/>
    </row>
    <row r="405" spans="1:5" ht="18">
      <c r="A405" s="1508" t="s">
        <v>824</v>
      </c>
      <c r="B405" s="1525" t="s">
        <v>1354</v>
      </c>
      <c r="C405" s="1517" t="s">
        <v>824</v>
      </c>
      <c r="E405" s="1518"/>
    </row>
    <row r="406" spans="1:5" ht="16.5">
      <c r="A406" s="1492" t="s">
        <v>532</v>
      </c>
      <c r="B406" s="1494" t="s">
        <v>728</v>
      </c>
      <c r="C406" s="1517" t="s">
        <v>824</v>
      </c>
      <c r="E406" s="1518"/>
    </row>
    <row r="407" spans="1:5" ht="16.5">
      <c r="A407" s="1492" t="s">
        <v>533</v>
      </c>
      <c r="B407" s="1494" t="s">
        <v>729</v>
      </c>
      <c r="C407" s="1517" t="s">
        <v>824</v>
      </c>
      <c r="E407" s="1518"/>
    </row>
    <row r="408" spans="1:5" ht="16.5">
      <c r="A408" s="1557" t="s">
        <v>534</v>
      </c>
      <c r="B408" s="1526" t="s">
        <v>730</v>
      </c>
      <c r="C408" s="1517" t="s">
        <v>824</v>
      </c>
      <c r="E408" s="1518"/>
    </row>
    <row r="409" spans="1:5" ht="18">
      <c r="A409" s="1554" t="s">
        <v>824</v>
      </c>
      <c r="B409" s="1525" t="s">
        <v>1355</v>
      </c>
      <c r="C409" s="1517" t="s">
        <v>824</v>
      </c>
      <c r="E409" s="1518"/>
    </row>
    <row r="410" spans="1:5" ht="18">
      <c r="A410" s="1527" t="s">
        <v>582</v>
      </c>
      <c r="B410" s="1523" t="s">
        <v>485</v>
      </c>
      <c r="C410" s="1517" t="s">
        <v>824</v>
      </c>
      <c r="E410" s="1518"/>
    </row>
    <row r="411" spans="1:5" ht="18">
      <c r="A411" s="1527" t="s">
        <v>583</v>
      </c>
      <c r="B411" s="1523" t="s">
        <v>486</v>
      </c>
      <c r="C411" s="1517" t="s">
        <v>824</v>
      </c>
      <c r="E411" s="1518"/>
    </row>
    <row r="412" spans="1:5" ht="18">
      <c r="A412" s="1527" t="s">
        <v>584</v>
      </c>
      <c r="B412" s="1523" t="s">
        <v>825</v>
      </c>
      <c r="C412" s="1517" t="s">
        <v>824</v>
      </c>
      <c r="E412" s="1518"/>
    </row>
    <row r="413" spans="1:5" ht="18.75" thickBot="1">
      <c r="A413" s="1558" t="s">
        <v>585</v>
      </c>
      <c r="B413" s="1528" t="s">
        <v>826</v>
      </c>
      <c r="C413" s="1517" t="s">
        <v>824</v>
      </c>
      <c r="E413" s="1518"/>
    </row>
    <row r="414" spans="1:5" ht="17.25" thickBot="1">
      <c r="A414" s="1559" t="s">
        <v>586</v>
      </c>
      <c r="B414" s="1528" t="s">
        <v>487</v>
      </c>
      <c r="C414" s="1517" t="s">
        <v>824</v>
      </c>
      <c r="E414" s="1518"/>
    </row>
    <row r="415" spans="1:5" ht="16.5">
      <c r="A415" s="1559" t="s">
        <v>587</v>
      </c>
      <c r="B415" s="1529" t="s">
        <v>1752</v>
      </c>
      <c r="C415" s="1517" t="s">
        <v>824</v>
      </c>
      <c r="E415" s="1518"/>
    </row>
    <row r="416" spans="1:5" ht="16.5">
      <c r="A416" s="1492" t="s">
        <v>588</v>
      </c>
      <c r="B416" s="1494" t="s">
        <v>1753</v>
      </c>
      <c r="C416" s="1517" t="s">
        <v>824</v>
      </c>
      <c r="E416" s="1518"/>
    </row>
    <row r="417" spans="1:5" ht="18.75" thickBot="1">
      <c r="A417" s="1560" t="s">
        <v>589</v>
      </c>
      <c r="B417" s="1530" t="s">
        <v>1754</v>
      </c>
      <c r="C417" s="1517" t="s">
        <v>824</v>
      </c>
      <c r="E417" s="1518"/>
    </row>
    <row r="418" spans="1:5" ht="16.5">
      <c r="A418" s="1490" t="s">
        <v>590</v>
      </c>
      <c r="B418" s="1531" t="s">
        <v>1755</v>
      </c>
      <c r="C418" s="1517" t="s">
        <v>824</v>
      </c>
      <c r="E418" s="1518"/>
    </row>
    <row r="419" spans="1:5" ht="16.5">
      <c r="A419" s="1561" t="s">
        <v>591</v>
      </c>
      <c r="B419" s="1494" t="s">
        <v>1756</v>
      </c>
      <c r="C419" s="1517" t="s">
        <v>824</v>
      </c>
      <c r="E419" s="1518"/>
    </row>
    <row r="420" spans="1:5" ht="16.5">
      <c r="A420" s="1492" t="s">
        <v>592</v>
      </c>
      <c r="B420" s="1532" t="s">
        <v>948</v>
      </c>
      <c r="C420" s="1517" t="s">
        <v>824</v>
      </c>
      <c r="E420" s="1518"/>
    </row>
    <row r="421" spans="1:5" ht="17.25" thickBot="1">
      <c r="A421" s="1504" t="s">
        <v>593</v>
      </c>
      <c r="B421" s="1533" t="s">
        <v>949</v>
      </c>
      <c r="C421" s="1517" t="s">
        <v>824</v>
      </c>
      <c r="E421" s="1518"/>
    </row>
    <row r="422" spans="1:5" ht="18">
      <c r="A422" s="1512" t="s">
        <v>594</v>
      </c>
      <c r="B422" s="1534" t="s">
        <v>1356</v>
      </c>
      <c r="C422" s="1517" t="s">
        <v>824</v>
      </c>
      <c r="E422" s="1518"/>
    </row>
    <row r="423" spans="1:5" ht="18">
      <c r="A423" s="1512" t="s">
        <v>595</v>
      </c>
      <c r="B423" s="1535" t="s">
        <v>1357</v>
      </c>
      <c r="C423" s="1517" t="s">
        <v>824</v>
      </c>
      <c r="E423" s="1518"/>
    </row>
    <row r="424" spans="1:5" ht="18">
      <c r="A424" s="1512" t="s">
        <v>596</v>
      </c>
      <c r="B424" s="1536" t="s">
        <v>1358</v>
      </c>
      <c r="C424" s="1517" t="s">
        <v>824</v>
      </c>
      <c r="E424" s="1518"/>
    </row>
    <row r="425" spans="1:5" ht="18">
      <c r="A425" s="1512" t="s">
        <v>597</v>
      </c>
      <c r="B425" s="1535" t="s">
        <v>1359</v>
      </c>
      <c r="C425" s="1517" t="s">
        <v>824</v>
      </c>
      <c r="E425" s="1518"/>
    </row>
    <row r="426" spans="1:5" ht="18">
      <c r="A426" s="1512" t="s">
        <v>598</v>
      </c>
      <c r="B426" s="1535" t="s">
        <v>1360</v>
      </c>
      <c r="C426" s="1517" t="s">
        <v>824</v>
      </c>
      <c r="E426" s="1518"/>
    </row>
    <row r="427" spans="1:5" ht="18">
      <c r="A427" s="1512" t="s">
        <v>599</v>
      </c>
      <c r="B427" s="1537" t="s">
        <v>1361</v>
      </c>
      <c r="C427" s="1517" t="s">
        <v>824</v>
      </c>
      <c r="E427" s="1518"/>
    </row>
    <row r="428" spans="1:5" ht="18">
      <c r="A428" s="1512" t="s">
        <v>600</v>
      </c>
      <c r="B428" s="1537" t="s">
        <v>1362</v>
      </c>
      <c r="C428" s="1517" t="s">
        <v>824</v>
      </c>
      <c r="E428" s="1518"/>
    </row>
    <row r="429" spans="1:5" ht="18">
      <c r="A429" s="1512" t="s">
        <v>601</v>
      </c>
      <c r="B429" s="1537" t="s">
        <v>1363</v>
      </c>
      <c r="C429" s="1517" t="s">
        <v>824</v>
      </c>
      <c r="E429" s="1518"/>
    </row>
    <row r="430" spans="1:5" ht="18">
      <c r="A430" s="1512" t="s">
        <v>602</v>
      </c>
      <c r="B430" s="1537" t="s">
        <v>1364</v>
      </c>
      <c r="C430" s="1517" t="s">
        <v>824</v>
      </c>
      <c r="E430" s="1518"/>
    </row>
    <row r="431" spans="1:5" ht="18">
      <c r="A431" s="1512" t="s">
        <v>603</v>
      </c>
      <c r="B431" s="1537" t="s">
        <v>1365</v>
      </c>
      <c r="C431" s="1517" t="s">
        <v>824</v>
      </c>
      <c r="E431" s="1518"/>
    </row>
    <row r="432" spans="1:5" ht="18">
      <c r="A432" s="1512" t="s">
        <v>604</v>
      </c>
      <c r="B432" s="1535" t="s">
        <v>1366</v>
      </c>
      <c r="C432" s="1517" t="s">
        <v>824</v>
      </c>
      <c r="E432" s="1518"/>
    </row>
    <row r="433" spans="1:5" ht="18">
      <c r="A433" s="1512" t="s">
        <v>605</v>
      </c>
      <c r="B433" s="1535" t="s">
        <v>1367</v>
      </c>
      <c r="C433" s="1517" t="s">
        <v>824</v>
      </c>
      <c r="E433" s="1518"/>
    </row>
    <row r="434" spans="1:5" ht="18">
      <c r="A434" s="1512" t="s">
        <v>606</v>
      </c>
      <c r="B434" s="1535" t="s">
        <v>1368</v>
      </c>
      <c r="C434" s="1517" t="s">
        <v>824</v>
      </c>
      <c r="E434" s="1518"/>
    </row>
    <row r="435" spans="1:5" ht="18.75" thickBot="1">
      <c r="A435" s="1512" t="s">
        <v>607</v>
      </c>
      <c r="B435" s="1538" t="s">
        <v>1369</v>
      </c>
      <c r="C435" s="1517" t="s">
        <v>824</v>
      </c>
      <c r="E435" s="1518"/>
    </row>
    <row r="436" spans="1:5" ht="18">
      <c r="A436" s="1512" t="s">
        <v>608</v>
      </c>
      <c r="B436" s="1534" t="s">
        <v>1370</v>
      </c>
      <c r="C436" s="1517" t="s">
        <v>824</v>
      </c>
      <c r="E436" s="1518"/>
    </row>
    <row r="437" spans="1:5" ht="18">
      <c r="A437" s="1512" t="s">
        <v>609</v>
      </c>
      <c r="B437" s="1536" t="s">
        <v>1371</v>
      </c>
      <c r="C437" s="1517" t="s">
        <v>824</v>
      </c>
      <c r="E437" s="1518"/>
    </row>
    <row r="438" spans="1:5" ht="18">
      <c r="A438" s="1512" t="s">
        <v>610</v>
      </c>
      <c r="B438" s="1535" t="s">
        <v>1372</v>
      </c>
      <c r="C438" s="1517" t="s">
        <v>824</v>
      </c>
      <c r="E438" s="1518"/>
    </row>
    <row r="439" spans="1:5" ht="18">
      <c r="A439" s="1512" t="s">
        <v>611</v>
      </c>
      <c r="B439" s="1535" t="s">
        <v>1373</v>
      </c>
      <c r="C439" s="1517" t="s">
        <v>824</v>
      </c>
      <c r="E439" s="1518"/>
    </row>
    <row r="440" spans="1:5" ht="18">
      <c r="A440" s="1512" t="s">
        <v>612</v>
      </c>
      <c r="B440" s="1535" t="s">
        <v>1374</v>
      </c>
      <c r="C440" s="1517" t="s">
        <v>824</v>
      </c>
      <c r="E440" s="1518"/>
    </row>
    <row r="441" spans="1:5" ht="18">
      <c r="A441" s="1512" t="s">
        <v>613</v>
      </c>
      <c r="B441" s="1535" t="s">
        <v>1375</v>
      </c>
      <c r="C441" s="1517" t="s">
        <v>824</v>
      </c>
      <c r="E441" s="1518"/>
    </row>
    <row r="442" spans="1:5" ht="18">
      <c r="A442" s="1512" t="s">
        <v>614</v>
      </c>
      <c r="B442" s="1535" t="s">
        <v>1376</v>
      </c>
      <c r="C442" s="1517" t="s">
        <v>824</v>
      </c>
      <c r="E442" s="1518"/>
    </row>
    <row r="443" spans="1:5" ht="18">
      <c r="A443" s="1512" t="s">
        <v>615</v>
      </c>
      <c r="B443" s="1535" t="s">
        <v>1377</v>
      </c>
      <c r="C443" s="1517" t="s">
        <v>824</v>
      </c>
      <c r="E443" s="1518"/>
    </row>
    <row r="444" spans="1:5" ht="18">
      <c r="A444" s="1512" t="s">
        <v>616</v>
      </c>
      <c r="B444" s="1535" t="s">
        <v>1378</v>
      </c>
      <c r="C444" s="1517" t="s">
        <v>824</v>
      </c>
      <c r="E444" s="1518"/>
    </row>
    <row r="445" spans="1:5" ht="18">
      <c r="A445" s="1512" t="s">
        <v>617</v>
      </c>
      <c r="B445" s="1535" t="s">
        <v>1379</v>
      </c>
      <c r="C445" s="1517" t="s">
        <v>824</v>
      </c>
      <c r="E445" s="1518"/>
    </row>
    <row r="446" spans="1:5" ht="18">
      <c r="A446" s="1512" t="s">
        <v>618</v>
      </c>
      <c r="B446" s="1535" t="s">
        <v>1380</v>
      </c>
      <c r="C446" s="1517" t="s">
        <v>824</v>
      </c>
      <c r="E446" s="1518"/>
    </row>
    <row r="447" spans="1:5" ht="18">
      <c r="A447" s="1512" t="s">
        <v>619</v>
      </c>
      <c r="B447" s="1535" t="s">
        <v>1381</v>
      </c>
      <c r="C447" s="1517" t="s">
        <v>824</v>
      </c>
      <c r="E447" s="1518"/>
    </row>
    <row r="448" spans="1:5" ht="18.75" thickBot="1">
      <c r="A448" s="1512" t="s">
        <v>620</v>
      </c>
      <c r="B448" s="1538" t="s">
        <v>1382</v>
      </c>
      <c r="C448" s="1517" t="s">
        <v>824</v>
      </c>
      <c r="E448" s="1518"/>
    </row>
    <row r="449" spans="1:5" ht="18">
      <c r="A449" s="1512" t="s">
        <v>621</v>
      </c>
      <c r="B449" s="1534" t="s">
        <v>1383</v>
      </c>
      <c r="C449" s="1517" t="s">
        <v>824</v>
      </c>
      <c r="E449" s="1518"/>
    </row>
    <row r="450" spans="1:5" ht="18">
      <c r="A450" s="1512" t="s">
        <v>622</v>
      </c>
      <c r="B450" s="1535" t="s">
        <v>1384</v>
      </c>
      <c r="C450" s="1517" t="s">
        <v>824</v>
      </c>
      <c r="E450" s="1518"/>
    </row>
    <row r="451" spans="1:5" ht="18">
      <c r="A451" s="1512" t="s">
        <v>623</v>
      </c>
      <c r="B451" s="1535" t="s">
        <v>1385</v>
      </c>
      <c r="C451" s="1517" t="s">
        <v>824</v>
      </c>
      <c r="E451" s="1518"/>
    </row>
    <row r="452" spans="1:5" ht="18">
      <c r="A452" s="1512" t="s">
        <v>624</v>
      </c>
      <c r="B452" s="1535" t="s">
        <v>1386</v>
      </c>
      <c r="C452" s="1517" t="s">
        <v>824</v>
      </c>
      <c r="E452" s="1518"/>
    </row>
    <row r="453" spans="1:5" ht="18">
      <c r="A453" s="1512" t="s">
        <v>625</v>
      </c>
      <c r="B453" s="1536" t="s">
        <v>1387</v>
      </c>
      <c r="C453" s="1517" t="s">
        <v>824</v>
      </c>
      <c r="E453" s="1518"/>
    </row>
    <row r="454" spans="1:5" ht="18">
      <c r="A454" s="1512" t="s">
        <v>626</v>
      </c>
      <c r="B454" s="1535" t="s">
        <v>1388</v>
      </c>
      <c r="C454" s="1517" t="s">
        <v>824</v>
      </c>
      <c r="E454" s="1518"/>
    </row>
    <row r="455" spans="1:5" ht="18">
      <c r="A455" s="1512" t="s">
        <v>627</v>
      </c>
      <c r="B455" s="1535" t="s">
        <v>1389</v>
      </c>
      <c r="C455" s="1517" t="s">
        <v>824</v>
      </c>
      <c r="E455" s="1518"/>
    </row>
    <row r="456" spans="1:5" ht="18">
      <c r="A456" s="1512" t="s">
        <v>628</v>
      </c>
      <c r="B456" s="1535" t="s">
        <v>1390</v>
      </c>
      <c r="C456" s="1517" t="s">
        <v>824</v>
      </c>
      <c r="E456" s="1518"/>
    </row>
    <row r="457" spans="1:5" ht="18">
      <c r="A457" s="1512" t="s">
        <v>629</v>
      </c>
      <c r="B457" s="1535" t="s">
        <v>1391</v>
      </c>
      <c r="C457" s="1517" t="s">
        <v>824</v>
      </c>
      <c r="E457" s="1518"/>
    </row>
    <row r="458" spans="1:5" ht="18">
      <c r="A458" s="1512" t="s">
        <v>630</v>
      </c>
      <c r="B458" s="1535" t="s">
        <v>1392</v>
      </c>
      <c r="C458" s="1517" t="s">
        <v>824</v>
      </c>
      <c r="E458" s="1518"/>
    </row>
    <row r="459" spans="1:5" ht="18">
      <c r="A459" s="1512" t="s">
        <v>631</v>
      </c>
      <c r="B459" s="1535" t="s">
        <v>1393</v>
      </c>
      <c r="C459" s="1517" t="s">
        <v>824</v>
      </c>
      <c r="E459" s="1518"/>
    </row>
    <row r="460" spans="1:5" ht="18.75" thickBot="1">
      <c r="A460" s="1512" t="s">
        <v>632</v>
      </c>
      <c r="B460" s="1538" t="s">
        <v>1394</v>
      </c>
      <c r="C460" s="1517" t="s">
        <v>824</v>
      </c>
      <c r="E460" s="1518"/>
    </row>
    <row r="461" spans="1:5" ht="18">
      <c r="A461" s="1512" t="s">
        <v>633</v>
      </c>
      <c r="B461" s="1539" t="s">
        <v>1395</v>
      </c>
      <c r="C461" s="1517" t="s">
        <v>824</v>
      </c>
      <c r="E461" s="1518"/>
    </row>
    <row r="462" spans="1:5" ht="18">
      <c r="A462" s="1512" t="s">
        <v>634</v>
      </c>
      <c r="B462" s="1535" t="s">
        <v>1396</v>
      </c>
      <c r="C462" s="1517" t="s">
        <v>824</v>
      </c>
      <c r="E462" s="1518"/>
    </row>
    <row r="463" spans="1:5" ht="18">
      <c r="A463" s="1512" t="s">
        <v>635</v>
      </c>
      <c r="B463" s="1535" t="s">
        <v>1397</v>
      </c>
      <c r="C463" s="1517" t="s">
        <v>824</v>
      </c>
      <c r="E463" s="1518"/>
    </row>
    <row r="464" spans="1:5" ht="18">
      <c r="A464" s="1512" t="s">
        <v>636</v>
      </c>
      <c r="B464" s="1535" t="s">
        <v>1398</v>
      </c>
      <c r="C464" s="1517" t="s">
        <v>824</v>
      </c>
      <c r="E464" s="1518"/>
    </row>
    <row r="465" spans="1:5" ht="18">
      <c r="A465" s="1512" t="s">
        <v>637</v>
      </c>
      <c r="B465" s="1535" t="s">
        <v>1399</v>
      </c>
      <c r="C465" s="1517" t="s">
        <v>824</v>
      </c>
      <c r="E465" s="1518"/>
    </row>
    <row r="466" spans="1:5" ht="18">
      <c r="A466" s="1512" t="s">
        <v>1040</v>
      </c>
      <c r="B466" s="1535" t="s">
        <v>1400</v>
      </c>
      <c r="C466" s="1517" t="s">
        <v>824</v>
      </c>
      <c r="E466" s="1518"/>
    </row>
    <row r="467" spans="1:5" ht="18">
      <c r="A467" s="1512" t="s">
        <v>1041</v>
      </c>
      <c r="B467" s="1535" t="s">
        <v>1401</v>
      </c>
      <c r="C467" s="1517" t="s">
        <v>824</v>
      </c>
      <c r="E467" s="1518"/>
    </row>
    <row r="468" spans="1:5" ht="18">
      <c r="A468" s="1512" t="s">
        <v>1042</v>
      </c>
      <c r="B468" s="1535" t="s">
        <v>1402</v>
      </c>
      <c r="C468" s="1517" t="s">
        <v>824</v>
      </c>
      <c r="E468" s="1518"/>
    </row>
    <row r="469" spans="1:5" ht="18">
      <c r="A469" s="1512" t="s">
        <v>1043</v>
      </c>
      <c r="B469" s="1535" t="s">
        <v>1403</v>
      </c>
      <c r="C469" s="1517" t="s">
        <v>824</v>
      </c>
      <c r="E469" s="1518"/>
    </row>
    <row r="470" spans="1:5" ht="18.75" thickBot="1">
      <c r="A470" s="1512" t="s">
        <v>1044</v>
      </c>
      <c r="B470" s="1538" t="s">
        <v>1404</v>
      </c>
      <c r="C470" s="1517" t="s">
        <v>824</v>
      </c>
      <c r="E470" s="1518"/>
    </row>
    <row r="471" spans="1:5" ht="18">
      <c r="A471" s="1512" t="s">
        <v>1045</v>
      </c>
      <c r="B471" s="1534" t="s">
        <v>1405</v>
      </c>
      <c r="C471" s="1517" t="s">
        <v>824</v>
      </c>
      <c r="E471" s="1518"/>
    </row>
    <row r="472" spans="1:5" ht="18">
      <c r="A472" s="1512" t="s">
        <v>1046</v>
      </c>
      <c r="B472" s="1535" t="s">
        <v>1406</v>
      </c>
      <c r="C472" s="1517" t="s">
        <v>824</v>
      </c>
      <c r="E472" s="1518"/>
    </row>
    <row r="473" spans="1:5" ht="18">
      <c r="A473" s="1512" t="s">
        <v>1047</v>
      </c>
      <c r="B473" s="1535" t="s">
        <v>1407</v>
      </c>
      <c r="C473" s="1517" t="s">
        <v>824</v>
      </c>
      <c r="E473" s="1518"/>
    </row>
    <row r="474" spans="1:5" ht="18">
      <c r="A474" s="1512" t="s">
        <v>1048</v>
      </c>
      <c r="B474" s="1536" t="s">
        <v>1408</v>
      </c>
      <c r="C474" s="1517" t="s">
        <v>824</v>
      </c>
      <c r="E474" s="1518"/>
    </row>
    <row r="475" spans="1:5" ht="18">
      <c r="A475" s="1512" t="s">
        <v>1049</v>
      </c>
      <c r="B475" s="1535" t="s">
        <v>1409</v>
      </c>
      <c r="C475" s="1517" t="s">
        <v>824</v>
      </c>
      <c r="E475" s="1518"/>
    </row>
    <row r="476" spans="1:5" ht="18">
      <c r="A476" s="1512" t="s">
        <v>1050</v>
      </c>
      <c r="B476" s="1535" t="s">
        <v>1410</v>
      </c>
      <c r="C476" s="1517" t="s">
        <v>824</v>
      </c>
      <c r="E476" s="1518"/>
    </row>
    <row r="477" spans="1:5" ht="18">
      <c r="A477" s="1512" t="s">
        <v>1051</v>
      </c>
      <c r="B477" s="1535" t="s">
        <v>1411</v>
      </c>
      <c r="C477" s="1517" t="s">
        <v>824</v>
      </c>
      <c r="E477" s="1518"/>
    </row>
    <row r="478" spans="1:5" ht="18">
      <c r="A478" s="1512" t="s">
        <v>1052</v>
      </c>
      <c r="B478" s="1535" t="s">
        <v>1412</v>
      </c>
      <c r="C478" s="1517" t="s">
        <v>824</v>
      </c>
      <c r="E478" s="1518"/>
    </row>
    <row r="479" spans="1:5" ht="18">
      <c r="A479" s="1512" t="s">
        <v>1053</v>
      </c>
      <c r="B479" s="1535" t="s">
        <v>1413</v>
      </c>
      <c r="C479" s="1517" t="s">
        <v>824</v>
      </c>
      <c r="E479" s="1518"/>
    </row>
    <row r="480" spans="1:5" ht="18">
      <c r="A480" s="1512" t="s">
        <v>1054</v>
      </c>
      <c r="B480" s="1535" t="s">
        <v>1414</v>
      </c>
      <c r="C480" s="1517" t="s">
        <v>824</v>
      </c>
      <c r="E480" s="1518"/>
    </row>
    <row r="481" spans="1:5" ht="18.75" thickBot="1">
      <c r="A481" s="1512" t="s">
        <v>1055</v>
      </c>
      <c r="B481" s="1538" t="s">
        <v>1415</v>
      </c>
      <c r="C481" s="1517" t="s">
        <v>824</v>
      </c>
      <c r="E481" s="1518"/>
    </row>
    <row r="482" spans="1:5" ht="18">
      <c r="A482" s="1512" t="s">
        <v>1056</v>
      </c>
      <c r="B482" s="1534" t="s">
        <v>1416</v>
      </c>
      <c r="C482" s="1517" t="s">
        <v>824</v>
      </c>
      <c r="E482" s="1518"/>
    </row>
    <row r="483" spans="1:5" ht="18">
      <c r="A483" s="1512" t="s">
        <v>1057</v>
      </c>
      <c r="B483" s="1535" t="s">
        <v>1417</v>
      </c>
      <c r="C483" s="1517" t="s">
        <v>824</v>
      </c>
      <c r="E483" s="1518"/>
    </row>
    <row r="484" spans="1:5" ht="18">
      <c r="A484" s="1512" t="s">
        <v>1058</v>
      </c>
      <c r="B484" s="1536" t="s">
        <v>1418</v>
      </c>
      <c r="C484" s="1517" t="s">
        <v>824</v>
      </c>
      <c r="E484" s="1518"/>
    </row>
    <row r="485" spans="1:5" ht="18">
      <c r="A485" s="1512" t="s">
        <v>1059</v>
      </c>
      <c r="B485" s="1535" t="s">
        <v>1419</v>
      </c>
      <c r="C485" s="1517" t="s">
        <v>824</v>
      </c>
      <c r="E485" s="1518"/>
    </row>
    <row r="486" spans="1:5" ht="18">
      <c r="A486" s="1512" t="s">
        <v>1060</v>
      </c>
      <c r="B486" s="1535" t="s">
        <v>1420</v>
      </c>
      <c r="C486" s="1517" t="s">
        <v>824</v>
      </c>
      <c r="E486" s="1518"/>
    </row>
    <row r="487" spans="1:5" ht="18">
      <c r="A487" s="1512" t="s">
        <v>1061</v>
      </c>
      <c r="B487" s="1535" t="s">
        <v>1421</v>
      </c>
      <c r="C487" s="1517" t="s">
        <v>824</v>
      </c>
      <c r="E487" s="1518"/>
    </row>
    <row r="488" spans="1:5" ht="18">
      <c r="A488" s="1512" t="s">
        <v>1062</v>
      </c>
      <c r="B488" s="1535" t="s">
        <v>1422</v>
      </c>
      <c r="C488" s="1517" t="s">
        <v>824</v>
      </c>
      <c r="E488" s="1518"/>
    </row>
    <row r="489" spans="1:5" ht="18">
      <c r="A489" s="1512" t="s">
        <v>1063</v>
      </c>
      <c r="B489" s="1535" t="s">
        <v>1423</v>
      </c>
      <c r="C489" s="1517" t="s">
        <v>824</v>
      </c>
      <c r="E489" s="1518"/>
    </row>
    <row r="490" spans="1:5" ht="18">
      <c r="A490" s="1512" t="s">
        <v>1064</v>
      </c>
      <c r="B490" s="1535" t="s">
        <v>1424</v>
      </c>
      <c r="C490" s="1517" t="s">
        <v>824</v>
      </c>
      <c r="E490" s="1518"/>
    </row>
    <row r="491" spans="1:5" ht="18.75" thickBot="1">
      <c r="A491" s="1512" t="s">
        <v>1065</v>
      </c>
      <c r="B491" s="1538" t="s">
        <v>1425</v>
      </c>
      <c r="C491" s="1517" t="s">
        <v>824</v>
      </c>
      <c r="E491" s="1518"/>
    </row>
    <row r="492" spans="1:5" ht="18">
      <c r="A492" s="1512" t="s">
        <v>1066</v>
      </c>
      <c r="B492" s="1539" t="s">
        <v>1426</v>
      </c>
      <c r="C492" s="1517" t="s">
        <v>824</v>
      </c>
      <c r="E492" s="1518"/>
    </row>
    <row r="493" spans="1:5" ht="18">
      <c r="A493" s="1512" t="s">
        <v>1067</v>
      </c>
      <c r="B493" s="1535" t="s">
        <v>1427</v>
      </c>
      <c r="C493" s="1517" t="s">
        <v>824</v>
      </c>
      <c r="E493" s="1518"/>
    </row>
    <row r="494" spans="1:5" ht="18">
      <c r="A494" s="1512" t="s">
        <v>1068</v>
      </c>
      <c r="B494" s="1535" t="s">
        <v>1428</v>
      </c>
      <c r="C494" s="1517" t="s">
        <v>824</v>
      </c>
      <c r="E494" s="1518"/>
    </row>
    <row r="495" spans="1:5" ht="18.75" thickBot="1">
      <c r="A495" s="1512" t="s">
        <v>1069</v>
      </c>
      <c r="B495" s="1538" t="s">
        <v>1429</v>
      </c>
      <c r="C495" s="1517" t="s">
        <v>824</v>
      </c>
      <c r="E495" s="1518"/>
    </row>
    <row r="496" spans="1:5" ht="18">
      <c r="A496" s="1512" t="s">
        <v>1070</v>
      </c>
      <c r="B496" s="1534" t="s">
        <v>1430</v>
      </c>
      <c r="C496" s="1517" t="s">
        <v>824</v>
      </c>
      <c r="E496" s="1518"/>
    </row>
    <row r="497" spans="1:5" ht="18">
      <c r="A497" s="1512" t="s">
        <v>1071</v>
      </c>
      <c r="B497" s="1535" t="s">
        <v>1431</v>
      </c>
      <c r="C497" s="1517" t="s">
        <v>824</v>
      </c>
      <c r="E497" s="1518"/>
    </row>
    <row r="498" spans="1:5" ht="18">
      <c r="A498" s="1512" t="s">
        <v>1072</v>
      </c>
      <c r="B498" s="1536" t="s">
        <v>1432</v>
      </c>
      <c r="C498" s="1517" t="s">
        <v>824</v>
      </c>
      <c r="E498" s="1518"/>
    </row>
    <row r="499" spans="1:5" ht="18">
      <c r="A499" s="1512" t="s">
        <v>1073</v>
      </c>
      <c r="B499" s="1535" t="s">
        <v>1433</v>
      </c>
      <c r="C499" s="1517" t="s">
        <v>824</v>
      </c>
      <c r="E499" s="1518"/>
    </row>
    <row r="500" spans="1:5" ht="18">
      <c r="A500" s="1512" t="s">
        <v>1074</v>
      </c>
      <c r="B500" s="1535" t="s">
        <v>1434</v>
      </c>
      <c r="C500" s="1517" t="s">
        <v>824</v>
      </c>
      <c r="E500" s="1518"/>
    </row>
    <row r="501" spans="1:5" ht="18">
      <c r="A501" s="1512" t="s">
        <v>1075</v>
      </c>
      <c r="B501" s="1535" t="s">
        <v>1435</v>
      </c>
      <c r="C501" s="1517" t="s">
        <v>824</v>
      </c>
      <c r="E501" s="1518"/>
    </row>
    <row r="502" spans="1:5" ht="18">
      <c r="A502" s="1512" t="s">
        <v>1076</v>
      </c>
      <c r="B502" s="1535" t="s">
        <v>1436</v>
      </c>
      <c r="C502" s="1517" t="s">
        <v>824</v>
      </c>
      <c r="E502" s="1518"/>
    </row>
    <row r="503" spans="1:5" ht="18.75" thickBot="1">
      <c r="A503" s="1512" t="s">
        <v>1077</v>
      </c>
      <c r="B503" s="1538" t="s">
        <v>1437</v>
      </c>
      <c r="C503" s="1517" t="s">
        <v>824</v>
      </c>
      <c r="E503" s="1518"/>
    </row>
    <row r="504" spans="1:5" ht="18">
      <c r="A504" s="1512" t="s">
        <v>1078</v>
      </c>
      <c r="B504" s="1534" t="s">
        <v>1438</v>
      </c>
      <c r="C504" s="1517" t="s">
        <v>824</v>
      </c>
      <c r="E504" s="1518"/>
    </row>
    <row r="505" spans="1:5" ht="18">
      <c r="A505" s="1512" t="s">
        <v>1079</v>
      </c>
      <c r="B505" s="1535" t="s">
        <v>1439</v>
      </c>
      <c r="C505" s="1517" t="s">
        <v>824</v>
      </c>
      <c r="E505" s="1518"/>
    </row>
    <row r="506" spans="1:5" ht="18">
      <c r="A506" s="1512" t="s">
        <v>1080</v>
      </c>
      <c r="B506" s="1535" t="s">
        <v>1440</v>
      </c>
      <c r="C506" s="1517" t="s">
        <v>824</v>
      </c>
      <c r="E506" s="1518"/>
    </row>
    <row r="507" spans="1:5" ht="18">
      <c r="A507" s="1512" t="s">
        <v>1081</v>
      </c>
      <c r="B507" s="1535" t="s">
        <v>1441</v>
      </c>
      <c r="C507" s="1517" t="s">
        <v>824</v>
      </c>
      <c r="E507" s="1518"/>
    </row>
    <row r="508" spans="1:5" ht="18">
      <c r="A508" s="1512" t="s">
        <v>1082</v>
      </c>
      <c r="B508" s="1536" t="s">
        <v>1442</v>
      </c>
      <c r="C508" s="1517" t="s">
        <v>824</v>
      </c>
      <c r="E508" s="1518"/>
    </row>
    <row r="509" spans="1:5" ht="18">
      <c r="A509" s="1512" t="s">
        <v>1083</v>
      </c>
      <c r="B509" s="1535" t="s">
        <v>1443</v>
      </c>
      <c r="C509" s="1517" t="s">
        <v>824</v>
      </c>
      <c r="E509" s="1518"/>
    </row>
    <row r="510" spans="1:5" ht="18.75" thickBot="1">
      <c r="A510" s="1512" t="s">
        <v>1084</v>
      </c>
      <c r="B510" s="1538" t="s">
        <v>1444</v>
      </c>
      <c r="C510" s="1517" t="s">
        <v>824</v>
      </c>
      <c r="E510" s="1518"/>
    </row>
    <row r="511" spans="1:5" ht="18">
      <c r="A511" s="1512" t="s">
        <v>1085</v>
      </c>
      <c r="B511" s="1534" t="s">
        <v>1445</v>
      </c>
      <c r="C511" s="1517" t="s">
        <v>824</v>
      </c>
      <c r="E511" s="1518"/>
    </row>
    <row r="512" spans="1:5" ht="18">
      <c r="A512" s="1512" t="s">
        <v>1086</v>
      </c>
      <c r="B512" s="1535" t="s">
        <v>1446</v>
      </c>
      <c r="C512" s="1517" t="s">
        <v>824</v>
      </c>
      <c r="E512" s="1518"/>
    </row>
    <row r="513" spans="1:5" ht="18">
      <c r="A513" s="1512" t="s">
        <v>1087</v>
      </c>
      <c r="B513" s="1535" t="s">
        <v>1447</v>
      </c>
      <c r="C513" s="1517" t="s">
        <v>824</v>
      </c>
      <c r="E513" s="1518"/>
    </row>
    <row r="514" spans="1:5" ht="18">
      <c r="A514" s="1512" t="s">
        <v>1088</v>
      </c>
      <c r="B514" s="1535" t="s">
        <v>1448</v>
      </c>
      <c r="C514" s="1517" t="s">
        <v>824</v>
      </c>
      <c r="E514" s="1518"/>
    </row>
    <row r="515" spans="1:5" ht="18">
      <c r="A515" s="1512" t="s">
        <v>1089</v>
      </c>
      <c r="B515" s="1536" t="s">
        <v>1449</v>
      </c>
      <c r="C515" s="1517" t="s">
        <v>824</v>
      </c>
      <c r="E515" s="1518"/>
    </row>
    <row r="516" spans="1:5" ht="18">
      <c r="A516" s="1512" t="s">
        <v>1090</v>
      </c>
      <c r="B516" s="1535" t="s">
        <v>1450</v>
      </c>
      <c r="C516" s="1517" t="s">
        <v>824</v>
      </c>
      <c r="E516" s="1518"/>
    </row>
    <row r="517" spans="1:5" ht="18">
      <c r="A517" s="1512" t="s">
        <v>1091</v>
      </c>
      <c r="B517" s="1535" t="s">
        <v>1451</v>
      </c>
      <c r="C517" s="1517" t="s">
        <v>824</v>
      </c>
      <c r="E517" s="1518"/>
    </row>
    <row r="518" spans="1:5" ht="18">
      <c r="A518" s="1512" t="s">
        <v>1092</v>
      </c>
      <c r="B518" s="1535" t="s">
        <v>1452</v>
      </c>
      <c r="C518" s="1517" t="s">
        <v>824</v>
      </c>
      <c r="E518" s="1518"/>
    </row>
    <row r="519" spans="1:5" ht="18.75" thickBot="1">
      <c r="A519" s="1512" t="s">
        <v>1093</v>
      </c>
      <c r="B519" s="1538" t="s">
        <v>1453</v>
      </c>
      <c r="C519" s="1517" t="s">
        <v>824</v>
      </c>
      <c r="E519" s="1518"/>
    </row>
    <row r="520" spans="1:5" ht="18">
      <c r="A520" s="1512" t="s">
        <v>1094</v>
      </c>
      <c r="B520" s="1534" t="s">
        <v>1454</v>
      </c>
      <c r="C520" s="1517" t="s">
        <v>824</v>
      </c>
      <c r="E520" s="1518"/>
    </row>
    <row r="521" spans="1:5" ht="18">
      <c r="A521" s="1512" t="s">
        <v>1095</v>
      </c>
      <c r="B521" s="1535" t="s">
        <v>1455</v>
      </c>
      <c r="C521" s="1517" t="s">
        <v>824</v>
      </c>
      <c r="E521" s="1518"/>
    </row>
    <row r="522" spans="1:5" ht="18">
      <c r="A522" s="1512" t="s">
        <v>1096</v>
      </c>
      <c r="B522" s="1536" t="s">
        <v>1456</v>
      </c>
      <c r="C522" s="1517" t="s">
        <v>824</v>
      </c>
      <c r="E522" s="1518"/>
    </row>
    <row r="523" spans="1:5" ht="18">
      <c r="A523" s="1512" t="s">
        <v>1097</v>
      </c>
      <c r="B523" s="1535" t="s">
        <v>1457</v>
      </c>
      <c r="C523" s="1517" t="s">
        <v>824</v>
      </c>
      <c r="E523" s="1518"/>
    </row>
    <row r="524" spans="1:5" ht="18">
      <c r="A524" s="1512" t="s">
        <v>1098</v>
      </c>
      <c r="B524" s="1535" t="s">
        <v>1458</v>
      </c>
      <c r="C524" s="1517" t="s">
        <v>824</v>
      </c>
      <c r="E524" s="1518"/>
    </row>
    <row r="525" spans="1:5" ht="18">
      <c r="A525" s="1512" t="s">
        <v>1099</v>
      </c>
      <c r="B525" s="1535" t="s">
        <v>1459</v>
      </c>
      <c r="C525" s="1517" t="s">
        <v>824</v>
      </c>
      <c r="E525" s="1518"/>
    </row>
    <row r="526" spans="1:5" ht="18">
      <c r="A526" s="1512" t="s">
        <v>1100</v>
      </c>
      <c r="B526" s="1535" t="s">
        <v>1460</v>
      </c>
      <c r="C526" s="1517" t="s">
        <v>824</v>
      </c>
      <c r="E526" s="1518"/>
    </row>
    <row r="527" spans="1:5" ht="18.75" thickBot="1">
      <c r="A527" s="1512" t="s">
        <v>1101</v>
      </c>
      <c r="B527" s="1538" t="s">
        <v>1461</v>
      </c>
      <c r="C527" s="1517" t="s">
        <v>824</v>
      </c>
      <c r="E527" s="1518"/>
    </row>
    <row r="528" spans="1:5" ht="18">
      <c r="A528" s="1512" t="s">
        <v>1102</v>
      </c>
      <c r="B528" s="1534" t="s">
        <v>1462</v>
      </c>
      <c r="C528" s="1517" t="s">
        <v>824</v>
      </c>
      <c r="E528" s="1518"/>
    </row>
    <row r="529" spans="1:5" ht="18">
      <c r="A529" s="1512" t="s">
        <v>1103</v>
      </c>
      <c r="B529" s="1535" t="s">
        <v>1463</v>
      </c>
      <c r="C529" s="1517" t="s">
        <v>824</v>
      </c>
      <c r="E529" s="1518"/>
    </row>
    <row r="530" spans="1:5" ht="18">
      <c r="A530" s="1512" t="s">
        <v>1104</v>
      </c>
      <c r="B530" s="1535" t="s">
        <v>1464</v>
      </c>
      <c r="C530" s="1517" t="s">
        <v>824</v>
      </c>
      <c r="E530" s="1518"/>
    </row>
    <row r="531" spans="1:5" ht="18">
      <c r="A531" s="1512" t="s">
        <v>1105</v>
      </c>
      <c r="B531" s="1535" t="s">
        <v>1465</v>
      </c>
      <c r="C531" s="1517" t="s">
        <v>824</v>
      </c>
      <c r="E531" s="1518"/>
    </row>
    <row r="532" spans="1:5" ht="18">
      <c r="A532" s="1512" t="s">
        <v>1106</v>
      </c>
      <c r="B532" s="1535" t="s">
        <v>1466</v>
      </c>
      <c r="C532" s="1517" t="s">
        <v>824</v>
      </c>
      <c r="E532" s="1518"/>
    </row>
    <row r="533" spans="1:5" ht="18">
      <c r="A533" s="1512" t="s">
        <v>1107</v>
      </c>
      <c r="B533" s="1535" t="s">
        <v>1467</v>
      </c>
      <c r="C533" s="1517" t="s">
        <v>824</v>
      </c>
      <c r="E533" s="1518"/>
    </row>
    <row r="534" spans="1:5" ht="18">
      <c r="A534" s="1512" t="s">
        <v>1108</v>
      </c>
      <c r="B534" s="1535" t="s">
        <v>1468</v>
      </c>
      <c r="C534" s="1517" t="s">
        <v>824</v>
      </c>
      <c r="E534" s="1518"/>
    </row>
    <row r="535" spans="1:5" ht="18">
      <c r="A535" s="1512" t="s">
        <v>1109</v>
      </c>
      <c r="B535" s="1535" t="s">
        <v>1469</v>
      </c>
      <c r="C535" s="1517" t="s">
        <v>824</v>
      </c>
      <c r="E535" s="1518"/>
    </row>
    <row r="536" spans="1:5" ht="18">
      <c r="A536" s="1512" t="s">
        <v>1110</v>
      </c>
      <c r="B536" s="1536" t="s">
        <v>1470</v>
      </c>
      <c r="C536" s="1517" t="s">
        <v>824</v>
      </c>
      <c r="E536" s="1518"/>
    </row>
    <row r="537" spans="1:5" ht="18">
      <c r="A537" s="1512" t="s">
        <v>1111</v>
      </c>
      <c r="B537" s="1535" t="s">
        <v>1471</v>
      </c>
      <c r="C537" s="1517" t="s">
        <v>824</v>
      </c>
      <c r="E537" s="1518"/>
    </row>
    <row r="538" spans="1:5" ht="18.75" thickBot="1">
      <c r="A538" s="1512" t="s">
        <v>1112</v>
      </c>
      <c r="B538" s="1538" t="s">
        <v>1472</v>
      </c>
      <c r="C538" s="1517" t="s">
        <v>824</v>
      </c>
      <c r="E538" s="1518"/>
    </row>
    <row r="539" spans="1:5" ht="18">
      <c r="A539" s="1512" t="s">
        <v>1113</v>
      </c>
      <c r="B539" s="1534" t="s">
        <v>1473</v>
      </c>
      <c r="C539" s="1517" t="s">
        <v>824</v>
      </c>
      <c r="E539" s="1518"/>
    </row>
    <row r="540" spans="1:5" ht="18">
      <c r="A540" s="1512" t="s">
        <v>1114</v>
      </c>
      <c r="B540" s="1535" t="s">
        <v>1474</v>
      </c>
      <c r="C540" s="1517" t="s">
        <v>824</v>
      </c>
      <c r="E540" s="1518"/>
    </row>
    <row r="541" spans="1:5" ht="18">
      <c r="A541" s="1512" t="s">
        <v>1115</v>
      </c>
      <c r="B541" s="1535" t="s">
        <v>1475</v>
      </c>
      <c r="C541" s="1517" t="s">
        <v>824</v>
      </c>
      <c r="E541" s="1518"/>
    </row>
    <row r="542" spans="1:5" ht="18">
      <c r="A542" s="1512" t="s">
        <v>1116</v>
      </c>
      <c r="B542" s="1535" t="s">
        <v>1476</v>
      </c>
      <c r="C542" s="1517" t="s">
        <v>824</v>
      </c>
      <c r="E542" s="1518"/>
    </row>
    <row r="543" spans="1:5" ht="18">
      <c r="A543" s="1512" t="s">
        <v>1117</v>
      </c>
      <c r="B543" s="1535" t="s">
        <v>1477</v>
      </c>
      <c r="C543" s="1517" t="s">
        <v>824</v>
      </c>
      <c r="E543" s="1518"/>
    </row>
    <row r="544" spans="1:5" ht="18">
      <c r="A544" s="1512" t="s">
        <v>1118</v>
      </c>
      <c r="B544" s="1536" t="s">
        <v>1478</v>
      </c>
      <c r="C544" s="1517" t="s">
        <v>824</v>
      </c>
      <c r="E544" s="1518"/>
    </row>
    <row r="545" spans="1:5" ht="18">
      <c r="A545" s="1512" t="s">
        <v>1119</v>
      </c>
      <c r="B545" s="1535" t="s">
        <v>1479</v>
      </c>
      <c r="C545" s="1517" t="s">
        <v>824</v>
      </c>
      <c r="E545" s="1518"/>
    </row>
    <row r="546" spans="1:5" ht="18">
      <c r="A546" s="1512" t="s">
        <v>1120</v>
      </c>
      <c r="B546" s="1535" t="s">
        <v>1480</v>
      </c>
      <c r="C546" s="1517" t="s">
        <v>824</v>
      </c>
      <c r="E546" s="1518"/>
    </row>
    <row r="547" spans="1:5" ht="18">
      <c r="A547" s="1512" t="s">
        <v>1121</v>
      </c>
      <c r="B547" s="1535" t="s">
        <v>1481</v>
      </c>
      <c r="C547" s="1517" t="s">
        <v>824</v>
      </c>
      <c r="E547" s="1518"/>
    </row>
    <row r="548" spans="1:5" ht="18">
      <c r="A548" s="1512" t="s">
        <v>1122</v>
      </c>
      <c r="B548" s="1535" t="s">
        <v>1482</v>
      </c>
      <c r="C548" s="1517" t="s">
        <v>824</v>
      </c>
      <c r="E548" s="1518"/>
    </row>
    <row r="549" spans="1:5" ht="18">
      <c r="A549" s="1512" t="s">
        <v>1123</v>
      </c>
      <c r="B549" s="1540" t="s">
        <v>1483</v>
      </c>
      <c r="C549" s="1517" t="s">
        <v>824</v>
      </c>
      <c r="E549" s="1518"/>
    </row>
    <row r="550" spans="1:5" ht="18.75" thickBot="1">
      <c r="A550" s="1512" t="s">
        <v>1124</v>
      </c>
      <c r="B550" s="1538" t="s">
        <v>1484</v>
      </c>
      <c r="C550" s="1517" t="s">
        <v>824</v>
      </c>
      <c r="E550" s="1518"/>
    </row>
    <row r="551" spans="1:5" ht="18">
      <c r="A551" s="1512" t="s">
        <v>1125</v>
      </c>
      <c r="B551" s="1534" t="s">
        <v>1485</v>
      </c>
      <c r="C551" s="1517" t="s">
        <v>824</v>
      </c>
      <c r="E551" s="1518"/>
    </row>
    <row r="552" spans="1:5" ht="18">
      <c r="A552" s="1512" t="s">
        <v>1126</v>
      </c>
      <c r="B552" s="1535" t="s">
        <v>1486</v>
      </c>
      <c r="C552" s="1517" t="s">
        <v>824</v>
      </c>
      <c r="E552" s="1518"/>
    </row>
    <row r="553" spans="1:5" ht="18">
      <c r="A553" s="1512" t="s">
        <v>1127</v>
      </c>
      <c r="B553" s="1535" t="s">
        <v>1487</v>
      </c>
      <c r="C553" s="1517" t="s">
        <v>824</v>
      </c>
      <c r="E553" s="1518"/>
    </row>
    <row r="554" spans="1:5" ht="18">
      <c r="A554" s="1512" t="s">
        <v>1128</v>
      </c>
      <c r="B554" s="1536" t="s">
        <v>1488</v>
      </c>
      <c r="C554" s="1517" t="s">
        <v>824</v>
      </c>
      <c r="E554" s="1518"/>
    </row>
    <row r="555" spans="1:5" ht="18">
      <c r="A555" s="1512" t="s">
        <v>1129</v>
      </c>
      <c r="B555" s="1535" t="s">
        <v>1489</v>
      </c>
      <c r="C555" s="1517" t="s">
        <v>824</v>
      </c>
      <c r="E555" s="1518"/>
    </row>
    <row r="556" spans="1:5" ht="18.75" thickBot="1">
      <c r="A556" s="1512" t="s">
        <v>1130</v>
      </c>
      <c r="B556" s="1538" t="s">
        <v>1490</v>
      </c>
      <c r="C556" s="1517" t="s">
        <v>824</v>
      </c>
      <c r="E556" s="1518"/>
    </row>
    <row r="557" spans="1:5" ht="18">
      <c r="A557" s="1512" t="s">
        <v>1131</v>
      </c>
      <c r="B557" s="1541" t="s">
        <v>1491</v>
      </c>
      <c r="C557" s="1517" t="s">
        <v>824</v>
      </c>
      <c r="E557" s="1518"/>
    </row>
    <row r="558" spans="1:5" ht="18">
      <c r="A558" s="1512" t="s">
        <v>1132</v>
      </c>
      <c r="B558" s="1535" t="s">
        <v>1492</v>
      </c>
      <c r="C558" s="1517" t="s">
        <v>824</v>
      </c>
      <c r="E558" s="1518"/>
    </row>
    <row r="559" spans="1:5" ht="18">
      <c r="A559" s="1512" t="s">
        <v>1133</v>
      </c>
      <c r="B559" s="1535" t="s">
        <v>1493</v>
      </c>
      <c r="C559" s="1517" t="s">
        <v>824</v>
      </c>
      <c r="E559" s="1518"/>
    </row>
    <row r="560" spans="1:5" ht="18">
      <c r="A560" s="1512" t="s">
        <v>1134</v>
      </c>
      <c r="B560" s="1535" t="s">
        <v>1494</v>
      </c>
      <c r="C560" s="1517" t="s">
        <v>824</v>
      </c>
      <c r="E560" s="1518"/>
    </row>
    <row r="561" spans="1:5" ht="18">
      <c r="A561" s="1512" t="s">
        <v>1135</v>
      </c>
      <c r="B561" s="1535" t="s">
        <v>1495</v>
      </c>
      <c r="C561" s="1517" t="s">
        <v>824</v>
      </c>
      <c r="E561" s="1518"/>
    </row>
    <row r="562" spans="1:5" ht="18">
      <c r="A562" s="1512" t="s">
        <v>1136</v>
      </c>
      <c r="B562" s="1535" t="s">
        <v>1496</v>
      </c>
      <c r="C562" s="1517" t="s">
        <v>824</v>
      </c>
      <c r="E562" s="1518"/>
    </row>
    <row r="563" spans="1:5" ht="18">
      <c r="A563" s="1512" t="s">
        <v>1137</v>
      </c>
      <c r="B563" s="1535" t="s">
        <v>1497</v>
      </c>
      <c r="C563" s="1517" t="s">
        <v>824</v>
      </c>
      <c r="E563" s="1518"/>
    </row>
    <row r="564" spans="1:5" ht="18">
      <c r="A564" s="1512" t="s">
        <v>1138</v>
      </c>
      <c r="B564" s="1536" t="s">
        <v>1498</v>
      </c>
      <c r="C564" s="1517" t="s">
        <v>824</v>
      </c>
      <c r="E564" s="1518"/>
    </row>
    <row r="565" spans="1:5" ht="18">
      <c r="A565" s="1512" t="s">
        <v>1139</v>
      </c>
      <c r="B565" s="1535" t="s">
        <v>1499</v>
      </c>
      <c r="C565" s="1517" t="s">
        <v>824</v>
      </c>
      <c r="E565" s="1518"/>
    </row>
    <row r="566" spans="1:5" ht="18">
      <c r="A566" s="1512" t="s">
        <v>1140</v>
      </c>
      <c r="B566" s="1535" t="s">
        <v>1500</v>
      </c>
      <c r="C566" s="1517" t="s">
        <v>824</v>
      </c>
      <c r="E566" s="1518"/>
    </row>
    <row r="567" spans="1:5" ht="18.75" thickBot="1">
      <c r="A567" s="1512" t="s">
        <v>1141</v>
      </c>
      <c r="B567" s="1538" t="s">
        <v>1501</v>
      </c>
      <c r="C567" s="1517" t="s">
        <v>824</v>
      </c>
      <c r="E567" s="1518"/>
    </row>
    <row r="568" spans="1:5" ht="18">
      <c r="A568" s="1512" t="s">
        <v>1142</v>
      </c>
      <c r="B568" s="1541" t="s">
        <v>1502</v>
      </c>
      <c r="C568" s="1517" t="s">
        <v>824</v>
      </c>
      <c r="E568" s="1518"/>
    </row>
    <row r="569" spans="1:5" ht="18">
      <c r="A569" s="1512" t="s">
        <v>1143</v>
      </c>
      <c r="B569" s="1535" t="s">
        <v>1503</v>
      </c>
      <c r="C569" s="1517" t="s">
        <v>824</v>
      </c>
      <c r="E569" s="1518"/>
    </row>
    <row r="570" spans="1:5" ht="18">
      <c r="A570" s="1512" t="s">
        <v>1144</v>
      </c>
      <c r="B570" s="1535" t="s">
        <v>1504</v>
      </c>
      <c r="C570" s="1517" t="s">
        <v>824</v>
      </c>
      <c r="E570" s="1518"/>
    </row>
    <row r="571" spans="1:5" ht="18">
      <c r="A571" s="1512" t="s">
        <v>1145</v>
      </c>
      <c r="B571" s="1535" t="s">
        <v>1505</v>
      </c>
      <c r="C571" s="1517" t="s">
        <v>824</v>
      </c>
      <c r="E571" s="1518"/>
    </row>
    <row r="572" spans="1:5" ht="18">
      <c r="A572" s="1512" t="s">
        <v>1146</v>
      </c>
      <c r="B572" s="1535" t="s">
        <v>1506</v>
      </c>
      <c r="C572" s="1517" t="s">
        <v>824</v>
      </c>
      <c r="E572" s="1518"/>
    </row>
    <row r="573" spans="1:5" ht="18">
      <c r="A573" s="1512" t="s">
        <v>1147</v>
      </c>
      <c r="B573" s="1535" t="s">
        <v>1507</v>
      </c>
      <c r="C573" s="1517" t="s">
        <v>824</v>
      </c>
      <c r="E573" s="1518"/>
    </row>
    <row r="574" spans="1:5" ht="18">
      <c r="A574" s="1512" t="s">
        <v>1148</v>
      </c>
      <c r="B574" s="1535" t="s">
        <v>1508</v>
      </c>
      <c r="C574" s="1517" t="s">
        <v>824</v>
      </c>
      <c r="E574" s="1518"/>
    </row>
    <row r="575" spans="1:5" ht="18">
      <c r="A575" s="1512" t="s">
        <v>1149</v>
      </c>
      <c r="B575" s="1535" t="s">
        <v>1509</v>
      </c>
      <c r="C575" s="1517" t="s">
        <v>824</v>
      </c>
      <c r="E575" s="1518"/>
    </row>
    <row r="576" spans="1:5" ht="18">
      <c r="A576" s="1512" t="s">
        <v>1150</v>
      </c>
      <c r="B576" s="1536" t="s">
        <v>1510</v>
      </c>
      <c r="C576" s="1517" t="s">
        <v>824</v>
      </c>
      <c r="E576" s="1518"/>
    </row>
    <row r="577" spans="1:5" ht="18">
      <c r="A577" s="1512" t="s">
        <v>1151</v>
      </c>
      <c r="B577" s="1535" t="s">
        <v>1511</v>
      </c>
      <c r="C577" s="1517" t="s">
        <v>824</v>
      </c>
      <c r="E577" s="1518"/>
    </row>
    <row r="578" spans="1:5" ht="18">
      <c r="A578" s="1512" t="s">
        <v>1152</v>
      </c>
      <c r="B578" s="1535" t="s">
        <v>1512</v>
      </c>
      <c r="C578" s="1517" t="s">
        <v>824</v>
      </c>
      <c r="E578" s="1518"/>
    </row>
    <row r="579" spans="1:5" ht="18">
      <c r="A579" s="1512" t="s">
        <v>1153</v>
      </c>
      <c r="B579" s="1535" t="s">
        <v>1513</v>
      </c>
      <c r="C579" s="1517" t="s">
        <v>824</v>
      </c>
      <c r="E579" s="1518"/>
    </row>
    <row r="580" spans="1:5" ht="18">
      <c r="A580" s="1512" t="s">
        <v>1154</v>
      </c>
      <c r="B580" s="1535" t="s">
        <v>1514</v>
      </c>
      <c r="C580" s="1517" t="s">
        <v>824</v>
      </c>
      <c r="E580" s="1518"/>
    </row>
    <row r="581" spans="1:5" ht="18">
      <c r="A581" s="1512" t="s">
        <v>1155</v>
      </c>
      <c r="B581" s="1535" t="s">
        <v>1515</v>
      </c>
      <c r="C581" s="1517" t="s">
        <v>824</v>
      </c>
      <c r="E581" s="1518"/>
    </row>
    <row r="582" spans="1:5" ht="18">
      <c r="A582" s="1512" t="s">
        <v>1156</v>
      </c>
      <c r="B582" s="1535" t="s">
        <v>1516</v>
      </c>
      <c r="C582" s="1517" t="s">
        <v>824</v>
      </c>
      <c r="E582" s="1518"/>
    </row>
    <row r="583" spans="1:5" ht="18">
      <c r="A583" s="1512" t="s">
        <v>1157</v>
      </c>
      <c r="B583" s="1535" t="s">
        <v>1517</v>
      </c>
      <c r="C583" s="1517" t="s">
        <v>824</v>
      </c>
      <c r="E583" s="1518"/>
    </row>
    <row r="584" spans="1:5" ht="18">
      <c r="A584" s="1512" t="s">
        <v>1158</v>
      </c>
      <c r="B584" s="1535" t="s">
        <v>1518</v>
      </c>
      <c r="C584" s="1517" t="s">
        <v>824</v>
      </c>
      <c r="E584" s="1518"/>
    </row>
    <row r="585" spans="1:5" ht="18.75" thickBot="1">
      <c r="A585" s="1512" t="s">
        <v>1159</v>
      </c>
      <c r="B585" s="1542" t="s">
        <v>1519</v>
      </c>
      <c r="C585" s="1517" t="s">
        <v>824</v>
      </c>
      <c r="E585" s="1518"/>
    </row>
    <row r="586" spans="1:5" ht="18.75">
      <c r="A586" s="1512" t="s">
        <v>1160</v>
      </c>
      <c r="B586" s="1534" t="s">
        <v>1520</v>
      </c>
      <c r="C586" s="1517" t="s">
        <v>824</v>
      </c>
      <c r="E586" s="1518"/>
    </row>
    <row r="587" spans="1:5" ht="18.75">
      <c r="A587" s="1512" t="s">
        <v>1161</v>
      </c>
      <c r="B587" s="1535" t="s">
        <v>1521</v>
      </c>
      <c r="C587" s="1517" t="s">
        <v>824</v>
      </c>
      <c r="E587" s="1518"/>
    </row>
    <row r="588" spans="1:5" ht="18.75">
      <c r="A588" s="1512" t="s">
        <v>1162</v>
      </c>
      <c r="B588" s="1535" t="s">
        <v>1522</v>
      </c>
      <c r="C588" s="1517" t="s">
        <v>824</v>
      </c>
      <c r="E588" s="1518"/>
    </row>
    <row r="589" spans="1:5" ht="18.75">
      <c r="A589" s="1512" t="s">
        <v>1163</v>
      </c>
      <c r="B589" s="1535" t="s">
        <v>1523</v>
      </c>
      <c r="C589" s="1517" t="s">
        <v>824</v>
      </c>
      <c r="E589" s="1518"/>
    </row>
    <row r="590" spans="1:5" ht="19.5">
      <c r="A590" s="1512" t="s">
        <v>1164</v>
      </c>
      <c r="B590" s="1536" t="s">
        <v>1524</v>
      </c>
      <c r="C590" s="1517" t="s">
        <v>824</v>
      </c>
      <c r="E590" s="1518"/>
    </row>
    <row r="591" spans="1:5" ht="18.75">
      <c r="A591" s="1512" t="s">
        <v>1165</v>
      </c>
      <c r="B591" s="1535" t="s">
        <v>1525</v>
      </c>
      <c r="C591" s="1517" t="s">
        <v>824</v>
      </c>
      <c r="E591" s="1518"/>
    </row>
    <row r="592" spans="1:5" ht="19.5" thickBot="1">
      <c r="A592" s="1512" t="s">
        <v>1166</v>
      </c>
      <c r="B592" s="1538" t="s">
        <v>1526</v>
      </c>
      <c r="C592" s="1517" t="s">
        <v>824</v>
      </c>
      <c r="E592" s="1518"/>
    </row>
    <row r="593" spans="1:5" ht="18.75">
      <c r="A593" s="1512" t="s">
        <v>1167</v>
      </c>
      <c r="B593" s="1534" t="s">
        <v>1527</v>
      </c>
      <c r="C593" s="1517" t="s">
        <v>824</v>
      </c>
      <c r="E593" s="1518"/>
    </row>
    <row r="594" spans="1:5" ht="18.75">
      <c r="A594" s="1512" t="s">
        <v>1168</v>
      </c>
      <c r="B594" s="1535" t="s">
        <v>1386</v>
      </c>
      <c r="C594" s="1517" t="s">
        <v>824</v>
      </c>
      <c r="E594" s="1518"/>
    </row>
    <row r="595" spans="1:5" ht="18.75">
      <c r="A595" s="1512" t="s">
        <v>1169</v>
      </c>
      <c r="B595" s="1535" t="s">
        <v>1528</v>
      </c>
      <c r="C595" s="1517" t="s">
        <v>824</v>
      </c>
      <c r="E595" s="1518"/>
    </row>
    <row r="596" spans="1:5" ht="18.75">
      <c r="A596" s="1512" t="s">
        <v>1170</v>
      </c>
      <c r="B596" s="1535" t="s">
        <v>1529</v>
      </c>
      <c r="C596" s="1517" t="s">
        <v>824</v>
      </c>
      <c r="E596" s="1518"/>
    </row>
    <row r="597" spans="1:5" ht="18.75">
      <c r="A597" s="1512" t="s">
        <v>1171</v>
      </c>
      <c r="B597" s="1535" t="s">
        <v>1530</v>
      </c>
      <c r="C597" s="1517" t="s">
        <v>824</v>
      </c>
      <c r="E597" s="1518"/>
    </row>
    <row r="598" spans="1:5" ht="19.5">
      <c r="A598" s="1512" t="s">
        <v>1172</v>
      </c>
      <c r="B598" s="1536" t="s">
        <v>1531</v>
      </c>
      <c r="C598" s="1517" t="s">
        <v>824</v>
      </c>
      <c r="E598" s="1518"/>
    </row>
    <row r="599" spans="1:5" ht="18.75">
      <c r="A599" s="1512" t="s">
        <v>1173</v>
      </c>
      <c r="B599" s="1535" t="s">
        <v>1532</v>
      </c>
      <c r="C599" s="1517" t="s">
        <v>824</v>
      </c>
      <c r="E599" s="1518"/>
    </row>
    <row r="600" spans="1:5" ht="19.5" thickBot="1">
      <c r="A600" s="1512" t="s">
        <v>1174</v>
      </c>
      <c r="B600" s="1538" t="s">
        <v>1533</v>
      </c>
      <c r="C600" s="1517" t="s">
        <v>824</v>
      </c>
      <c r="E600" s="1518"/>
    </row>
    <row r="601" spans="1:5" ht="18.75">
      <c r="A601" s="1512" t="s">
        <v>1175</v>
      </c>
      <c r="B601" s="1534" t="s">
        <v>1534</v>
      </c>
      <c r="C601" s="1517" t="s">
        <v>824</v>
      </c>
      <c r="E601" s="1518"/>
    </row>
    <row r="602" spans="1:5" ht="18.75">
      <c r="A602" s="1512" t="s">
        <v>1176</v>
      </c>
      <c r="B602" s="1535" t="s">
        <v>1535</v>
      </c>
      <c r="C602" s="1517" t="s">
        <v>824</v>
      </c>
      <c r="E602" s="1518"/>
    </row>
    <row r="603" spans="1:5" ht="18.75">
      <c r="A603" s="1512" t="s">
        <v>1177</v>
      </c>
      <c r="B603" s="1535" t="s">
        <v>1536</v>
      </c>
      <c r="C603" s="1517" t="s">
        <v>824</v>
      </c>
      <c r="E603" s="1518"/>
    </row>
    <row r="604" spans="1:5" ht="18.75">
      <c r="A604" s="1512" t="s">
        <v>1178</v>
      </c>
      <c r="B604" s="1535" t="s">
        <v>1537</v>
      </c>
      <c r="C604" s="1517" t="s">
        <v>824</v>
      </c>
      <c r="E604" s="1518"/>
    </row>
    <row r="605" spans="1:5" ht="19.5">
      <c r="A605" s="1512" t="s">
        <v>1179</v>
      </c>
      <c r="B605" s="1536" t="s">
        <v>1538</v>
      </c>
      <c r="C605" s="1517" t="s">
        <v>824</v>
      </c>
      <c r="E605" s="1518"/>
    </row>
    <row r="606" spans="1:5" ht="18.75">
      <c r="A606" s="1512" t="s">
        <v>1180</v>
      </c>
      <c r="B606" s="1535" t="s">
        <v>1539</v>
      </c>
      <c r="C606" s="1517" t="s">
        <v>824</v>
      </c>
      <c r="E606" s="1518"/>
    </row>
    <row r="607" spans="1:5" ht="19.5" thickBot="1">
      <c r="A607" s="1512" t="s">
        <v>1181</v>
      </c>
      <c r="B607" s="1538" t="s">
        <v>1540</v>
      </c>
      <c r="C607" s="1517" t="s">
        <v>824</v>
      </c>
      <c r="E607" s="1518"/>
    </row>
    <row r="608" spans="1:5" ht="18.75">
      <c r="A608" s="1512" t="s">
        <v>1182</v>
      </c>
      <c r="B608" s="1534" t="s">
        <v>1541</v>
      </c>
      <c r="C608" s="1517" t="s">
        <v>824</v>
      </c>
      <c r="E608" s="1518"/>
    </row>
    <row r="609" spans="1:5" ht="18.75">
      <c r="A609" s="1512" t="s">
        <v>1183</v>
      </c>
      <c r="B609" s="1535" t="s">
        <v>1542</v>
      </c>
      <c r="C609" s="1517" t="s">
        <v>824</v>
      </c>
      <c r="E609" s="1518"/>
    </row>
    <row r="610" spans="1:5" ht="19.5">
      <c r="A610" s="1512" t="s">
        <v>1184</v>
      </c>
      <c r="B610" s="1536" t="s">
        <v>1543</v>
      </c>
      <c r="C610" s="1517" t="s">
        <v>824</v>
      </c>
      <c r="E610" s="1518"/>
    </row>
    <row r="611" spans="1:5" ht="19.5" thickBot="1">
      <c r="A611" s="1512" t="s">
        <v>1185</v>
      </c>
      <c r="B611" s="1538" t="s">
        <v>1544</v>
      </c>
      <c r="C611" s="1517" t="s">
        <v>824</v>
      </c>
      <c r="E611" s="1518"/>
    </row>
    <row r="612" spans="1:5" ht="18.75">
      <c r="A612" s="1512" t="s">
        <v>1186</v>
      </c>
      <c r="B612" s="1534" t="s">
        <v>1545</v>
      </c>
      <c r="C612" s="1517" t="s">
        <v>824</v>
      </c>
      <c r="E612" s="1518"/>
    </row>
    <row r="613" spans="1:5" ht="18.75">
      <c r="A613" s="1512" t="s">
        <v>1187</v>
      </c>
      <c r="B613" s="1535" t="s">
        <v>1546</v>
      </c>
      <c r="C613" s="1517" t="s">
        <v>824</v>
      </c>
      <c r="E613" s="1518"/>
    </row>
    <row r="614" spans="1:5" ht="18.75">
      <c r="A614" s="1512" t="s">
        <v>1188</v>
      </c>
      <c r="B614" s="1535" t="s">
        <v>1547</v>
      </c>
      <c r="C614" s="1517" t="s">
        <v>824</v>
      </c>
      <c r="E614" s="1518"/>
    </row>
    <row r="615" spans="1:5" ht="18.75">
      <c r="A615" s="1512" t="s">
        <v>1189</v>
      </c>
      <c r="B615" s="1535" t="s">
        <v>1548</v>
      </c>
      <c r="C615" s="1517" t="s">
        <v>824</v>
      </c>
      <c r="E615" s="1518"/>
    </row>
    <row r="616" spans="1:5" ht="18.75">
      <c r="A616" s="1512" t="s">
        <v>1190</v>
      </c>
      <c r="B616" s="1535" t="s">
        <v>1549</v>
      </c>
      <c r="C616" s="1517" t="s">
        <v>824</v>
      </c>
      <c r="E616" s="1518"/>
    </row>
    <row r="617" spans="1:5" ht="18.75">
      <c r="A617" s="1512" t="s">
        <v>1191</v>
      </c>
      <c r="B617" s="1535" t="s">
        <v>1550</v>
      </c>
      <c r="C617" s="1517" t="s">
        <v>824</v>
      </c>
      <c r="E617" s="1518"/>
    </row>
    <row r="618" spans="1:5" ht="18.75">
      <c r="A618" s="1512" t="s">
        <v>1192</v>
      </c>
      <c r="B618" s="1535" t="s">
        <v>1551</v>
      </c>
      <c r="C618" s="1517" t="s">
        <v>824</v>
      </c>
      <c r="E618" s="1518"/>
    </row>
    <row r="619" spans="1:5" ht="18.75">
      <c r="A619" s="1512" t="s">
        <v>1193</v>
      </c>
      <c r="B619" s="1535" t="s">
        <v>1552</v>
      </c>
      <c r="C619" s="1517" t="s">
        <v>824</v>
      </c>
      <c r="E619" s="1518"/>
    </row>
    <row r="620" spans="1:5" ht="19.5">
      <c r="A620" s="1512" t="s">
        <v>1194</v>
      </c>
      <c r="B620" s="1536" t="s">
        <v>1553</v>
      </c>
      <c r="C620" s="1517" t="s">
        <v>824</v>
      </c>
      <c r="E620" s="1518"/>
    </row>
    <row r="621" spans="1:5" ht="19.5" thickBot="1">
      <c r="A621" s="1512" t="s">
        <v>1195</v>
      </c>
      <c r="B621" s="1538" t="s">
        <v>1554</v>
      </c>
      <c r="C621" s="1517" t="s">
        <v>824</v>
      </c>
      <c r="E621" s="1518"/>
    </row>
    <row r="622" spans="1:5" ht="18.75">
      <c r="A622" s="1512" t="s">
        <v>1196</v>
      </c>
      <c r="B622" s="1534" t="s">
        <v>962</v>
      </c>
      <c r="C622" s="1517" t="s">
        <v>824</v>
      </c>
      <c r="E622" s="1518"/>
    </row>
    <row r="623" spans="1:5" ht="18.75">
      <c r="A623" s="1512" t="s">
        <v>1197</v>
      </c>
      <c r="B623" s="1535" t="s">
        <v>963</v>
      </c>
      <c r="C623" s="1517" t="s">
        <v>824</v>
      </c>
      <c r="E623" s="1518"/>
    </row>
    <row r="624" spans="1:5" ht="18.75">
      <c r="A624" s="1512" t="s">
        <v>1198</v>
      </c>
      <c r="B624" s="1535" t="s">
        <v>964</v>
      </c>
      <c r="C624" s="1517" t="s">
        <v>824</v>
      </c>
      <c r="E624" s="1518"/>
    </row>
    <row r="625" spans="1:5" ht="18.75">
      <c r="A625" s="1512" t="s">
        <v>1199</v>
      </c>
      <c r="B625" s="1535" t="s">
        <v>965</v>
      </c>
      <c r="C625" s="1517" t="s">
        <v>824</v>
      </c>
      <c r="E625" s="1518"/>
    </row>
    <row r="626" spans="1:5" ht="18.75">
      <c r="A626" s="1512" t="s">
        <v>1200</v>
      </c>
      <c r="B626" s="1535" t="s">
        <v>966</v>
      </c>
      <c r="C626" s="1517" t="s">
        <v>824</v>
      </c>
      <c r="E626" s="1518"/>
    </row>
    <row r="627" spans="1:5" ht="18.75">
      <c r="A627" s="1512" t="s">
        <v>1201</v>
      </c>
      <c r="B627" s="1535" t="s">
        <v>967</v>
      </c>
      <c r="C627" s="1517" t="s">
        <v>824</v>
      </c>
      <c r="E627" s="1518"/>
    </row>
    <row r="628" spans="1:5" ht="18.75">
      <c r="A628" s="1512" t="s">
        <v>1202</v>
      </c>
      <c r="B628" s="1535" t="s">
        <v>968</v>
      </c>
      <c r="C628" s="1517" t="s">
        <v>824</v>
      </c>
      <c r="E628" s="1518"/>
    </row>
    <row r="629" spans="1:5" ht="18.75">
      <c r="A629" s="1512" t="s">
        <v>1203</v>
      </c>
      <c r="B629" s="1535" t="s">
        <v>969</v>
      </c>
      <c r="C629" s="1517" t="s">
        <v>824</v>
      </c>
      <c r="E629" s="1518"/>
    </row>
    <row r="630" spans="1:5" ht="18.75">
      <c r="A630" s="1512" t="s">
        <v>1204</v>
      </c>
      <c r="B630" s="1535" t="s">
        <v>1779</v>
      </c>
      <c r="C630" s="1517" t="s">
        <v>824</v>
      </c>
      <c r="E630" s="1518"/>
    </row>
    <row r="631" spans="1:5" ht="18.75">
      <c r="A631" s="1512" t="s">
        <v>1205</v>
      </c>
      <c r="B631" s="1535" t="s">
        <v>1780</v>
      </c>
      <c r="C631" s="1517" t="s">
        <v>824</v>
      </c>
      <c r="E631" s="1518"/>
    </row>
    <row r="632" spans="1:5" ht="18.75">
      <c r="A632" s="1512" t="s">
        <v>1206</v>
      </c>
      <c r="B632" s="1535" t="s">
        <v>1781</v>
      </c>
      <c r="C632" s="1517" t="s">
        <v>824</v>
      </c>
      <c r="E632" s="1518"/>
    </row>
    <row r="633" spans="1:5" ht="18.75">
      <c r="A633" s="1512" t="s">
        <v>1207</v>
      </c>
      <c r="B633" s="1535" t="s">
        <v>1782</v>
      </c>
      <c r="C633" s="1517" t="s">
        <v>824</v>
      </c>
      <c r="E633" s="1518"/>
    </row>
    <row r="634" spans="1:5" ht="18.75">
      <c r="A634" s="1512" t="s">
        <v>1208</v>
      </c>
      <c r="B634" s="1535" t="s">
        <v>1783</v>
      </c>
      <c r="C634" s="1517" t="s">
        <v>824</v>
      </c>
      <c r="E634" s="1518"/>
    </row>
    <row r="635" spans="1:5" ht="18.75">
      <c r="A635" s="1512" t="s">
        <v>1209</v>
      </c>
      <c r="B635" s="1535" t="s">
        <v>1784</v>
      </c>
      <c r="C635" s="1517" t="s">
        <v>824</v>
      </c>
      <c r="E635" s="1518"/>
    </row>
    <row r="636" spans="1:5" ht="18.75">
      <c r="A636" s="1512" t="s">
        <v>1210</v>
      </c>
      <c r="B636" s="1535" t="s">
        <v>1785</v>
      </c>
      <c r="C636" s="1517" t="s">
        <v>824</v>
      </c>
      <c r="E636" s="1518"/>
    </row>
    <row r="637" spans="1:5" ht="18.75">
      <c r="A637" s="1512" t="s">
        <v>1211</v>
      </c>
      <c r="B637" s="1535" t="s">
        <v>1786</v>
      </c>
      <c r="C637" s="1517" t="s">
        <v>824</v>
      </c>
      <c r="E637" s="1518"/>
    </row>
    <row r="638" spans="1:5" ht="18.75">
      <c r="A638" s="1512" t="s">
        <v>1212</v>
      </c>
      <c r="B638" s="1535" t="s">
        <v>1787</v>
      </c>
      <c r="C638" s="1517" t="s">
        <v>824</v>
      </c>
      <c r="E638" s="1518"/>
    </row>
    <row r="639" spans="1:5" ht="18.75">
      <c r="A639" s="1512" t="s">
        <v>1213</v>
      </c>
      <c r="B639" s="1535" t="s">
        <v>1788</v>
      </c>
      <c r="C639" s="1517" t="s">
        <v>824</v>
      </c>
      <c r="E639" s="1518"/>
    </row>
    <row r="640" spans="1:5" ht="18.75">
      <c r="A640" s="1512" t="s">
        <v>1214</v>
      </c>
      <c r="B640" s="1535" t="s">
        <v>1789</v>
      </c>
      <c r="C640" s="1517" t="s">
        <v>824</v>
      </c>
      <c r="E640" s="1518"/>
    </row>
    <row r="641" spans="1:5" ht="18.75">
      <c r="A641" s="1512" t="s">
        <v>1215</v>
      </c>
      <c r="B641" s="1535" t="s">
        <v>1790</v>
      </c>
      <c r="C641" s="1517" t="s">
        <v>824</v>
      </c>
      <c r="E641" s="1518"/>
    </row>
    <row r="642" spans="1:5" ht="18.75">
      <c r="A642" s="1512" t="s">
        <v>1216</v>
      </c>
      <c r="B642" s="1535" t="s">
        <v>1791</v>
      </c>
      <c r="C642" s="1517" t="s">
        <v>824</v>
      </c>
      <c r="E642" s="1518"/>
    </row>
    <row r="643" spans="1:5" ht="18.75">
      <c r="A643" s="1512" t="s">
        <v>1217</v>
      </c>
      <c r="B643" s="1535" t="s">
        <v>1792</v>
      </c>
      <c r="C643" s="1517" t="s">
        <v>824</v>
      </c>
      <c r="E643" s="1518"/>
    </row>
    <row r="644" spans="1:5" ht="18.75">
      <c r="A644" s="1512" t="s">
        <v>1218</v>
      </c>
      <c r="B644" s="1535" t="s">
        <v>1793</v>
      </c>
      <c r="C644" s="1517" t="s">
        <v>824</v>
      </c>
      <c r="E644" s="1518"/>
    </row>
    <row r="645" spans="1:5" ht="18.75">
      <c r="A645" s="1512" t="s">
        <v>1219</v>
      </c>
      <c r="B645" s="1535" t="s">
        <v>1794</v>
      </c>
      <c r="C645" s="1517" t="s">
        <v>824</v>
      </c>
      <c r="E645" s="1518"/>
    </row>
    <row r="646" spans="1:5" ht="20.25" thickBot="1">
      <c r="A646" s="1512" t="s">
        <v>1220</v>
      </c>
      <c r="B646" s="1543" t="s">
        <v>1795</v>
      </c>
      <c r="C646" s="1517" t="s">
        <v>824</v>
      </c>
      <c r="E646" s="1518"/>
    </row>
    <row r="647" spans="1:5" ht="18.75">
      <c r="A647" s="1512" t="s">
        <v>1221</v>
      </c>
      <c r="B647" s="1534" t="s">
        <v>1555</v>
      </c>
      <c r="C647" s="1517" t="s">
        <v>824</v>
      </c>
      <c r="E647" s="1518"/>
    </row>
    <row r="648" spans="1:5" ht="18.75">
      <c r="A648" s="1512" t="s">
        <v>1222</v>
      </c>
      <c r="B648" s="1535" t="s">
        <v>1556</v>
      </c>
      <c r="C648" s="1517" t="s">
        <v>824</v>
      </c>
      <c r="E648" s="1518"/>
    </row>
    <row r="649" spans="1:5" ht="18.75">
      <c r="A649" s="1512" t="s">
        <v>1223</v>
      </c>
      <c r="B649" s="1535" t="s">
        <v>1557</v>
      </c>
      <c r="C649" s="1517" t="s">
        <v>824</v>
      </c>
      <c r="E649" s="1518"/>
    </row>
    <row r="650" spans="1:5" ht="18.75">
      <c r="A650" s="1512" t="s">
        <v>1224</v>
      </c>
      <c r="B650" s="1535" t="s">
        <v>1558</v>
      </c>
      <c r="C650" s="1517" t="s">
        <v>824</v>
      </c>
      <c r="E650" s="1518"/>
    </row>
    <row r="651" spans="1:5" ht="18.75">
      <c r="A651" s="1512" t="s">
        <v>1225</v>
      </c>
      <c r="B651" s="1535" t="s">
        <v>1559</v>
      </c>
      <c r="C651" s="1517" t="s">
        <v>824</v>
      </c>
      <c r="E651" s="1518"/>
    </row>
    <row r="652" spans="1:5" ht="18.75">
      <c r="A652" s="1512" t="s">
        <v>1226</v>
      </c>
      <c r="B652" s="1535" t="s">
        <v>1560</v>
      </c>
      <c r="C652" s="1517" t="s">
        <v>824</v>
      </c>
      <c r="E652" s="1518"/>
    </row>
    <row r="653" spans="1:5" ht="18.75">
      <c r="A653" s="1512" t="s">
        <v>1227</v>
      </c>
      <c r="B653" s="1535" t="s">
        <v>1561</v>
      </c>
      <c r="C653" s="1517" t="s">
        <v>824</v>
      </c>
      <c r="E653" s="1518"/>
    </row>
    <row r="654" spans="1:5" ht="18.75">
      <c r="A654" s="1512" t="s">
        <v>1228</v>
      </c>
      <c r="B654" s="1535" t="s">
        <v>1562</v>
      </c>
      <c r="C654" s="1517" t="s">
        <v>824</v>
      </c>
      <c r="E654" s="1518"/>
    </row>
    <row r="655" spans="1:5" ht="18.75">
      <c r="A655" s="1512" t="s">
        <v>1229</v>
      </c>
      <c r="B655" s="1535" t="s">
        <v>1563</v>
      </c>
      <c r="C655" s="1517" t="s">
        <v>824</v>
      </c>
      <c r="E655" s="1518"/>
    </row>
    <row r="656" spans="1:5" ht="18.75">
      <c r="A656" s="1512" t="s">
        <v>1230</v>
      </c>
      <c r="B656" s="1535" t="s">
        <v>1564</v>
      </c>
      <c r="C656" s="1517" t="s">
        <v>824</v>
      </c>
      <c r="E656" s="1518"/>
    </row>
    <row r="657" spans="1:5" ht="18.75">
      <c r="A657" s="1512" t="s">
        <v>1231</v>
      </c>
      <c r="B657" s="1535" t="s">
        <v>1565</v>
      </c>
      <c r="C657" s="1517" t="s">
        <v>824</v>
      </c>
      <c r="E657" s="1518"/>
    </row>
    <row r="658" spans="1:5" ht="18.75">
      <c r="A658" s="1512" t="s">
        <v>1232</v>
      </c>
      <c r="B658" s="1535" t="s">
        <v>1566</v>
      </c>
      <c r="C658" s="1517" t="s">
        <v>824</v>
      </c>
      <c r="E658" s="1518"/>
    </row>
    <row r="659" spans="1:5" ht="18.75">
      <c r="A659" s="1512" t="s">
        <v>1233</v>
      </c>
      <c r="B659" s="1535" t="s">
        <v>1567</v>
      </c>
      <c r="C659" s="1517" t="s">
        <v>824</v>
      </c>
      <c r="E659" s="1518"/>
    </row>
    <row r="660" spans="1:5" ht="18.75">
      <c r="A660" s="1512" t="s">
        <v>1234</v>
      </c>
      <c r="B660" s="1535" t="s">
        <v>1568</v>
      </c>
      <c r="C660" s="1517" t="s">
        <v>824</v>
      </c>
      <c r="E660" s="1518"/>
    </row>
    <row r="661" spans="1:5" ht="18.75">
      <c r="A661" s="1512" t="s">
        <v>1235</v>
      </c>
      <c r="B661" s="1535" t="s">
        <v>1569</v>
      </c>
      <c r="C661" s="1517" t="s">
        <v>824</v>
      </c>
      <c r="E661" s="1518"/>
    </row>
    <row r="662" spans="1:5" ht="18.75">
      <c r="A662" s="1512" t="s">
        <v>1236</v>
      </c>
      <c r="B662" s="1535" t="s">
        <v>1570</v>
      </c>
      <c r="C662" s="1517" t="s">
        <v>824</v>
      </c>
      <c r="E662" s="1518"/>
    </row>
    <row r="663" spans="1:5" ht="18.75">
      <c r="A663" s="1512" t="s">
        <v>1237</v>
      </c>
      <c r="B663" s="1535" t="s">
        <v>1571</v>
      </c>
      <c r="C663" s="1517" t="s">
        <v>824</v>
      </c>
      <c r="E663" s="1518"/>
    </row>
    <row r="664" spans="1:5" ht="18.75">
      <c r="A664" s="1512" t="s">
        <v>1238</v>
      </c>
      <c r="B664" s="1535" t="s">
        <v>1572</v>
      </c>
      <c r="C664" s="1517" t="s">
        <v>824</v>
      </c>
      <c r="E664" s="1518"/>
    </row>
    <row r="665" spans="1:5" ht="18.75">
      <c r="A665" s="1512" t="s">
        <v>1239</v>
      </c>
      <c r="B665" s="1535" t="s">
        <v>1573</v>
      </c>
      <c r="C665" s="1517" t="s">
        <v>824</v>
      </c>
      <c r="E665" s="1518"/>
    </row>
    <row r="666" spans="1:5" ht="18.75">
      <c r="A666" s="1512" t="s">
        <v>1240</v>
      </c>
      <c r="B666" s="1535" t="s">
        <v>1574</v>
      </c>
      <c r="C666" s="1517" t="s">
        <v>824</v>
      </c>
      <c r="E666" s="1518"/>
    </row>
    <row r="667" spans="1:5" ht="18.75">
      <c r="A667" s="1512" t="s">
        <v>1241</v>
      </c>
      <c r="B667" s="1535" t="s">
        <v>1575</v>
      </c>
      <c r="C667" s="1517" t="s">
        <v>824</v>
      </c>
      <c r="E667" s="1518"/>
    </row>
    <row r="668" spans="1:5" ht="19.5" thickBot="1">
      <c r="A668" s="1512" t="s">
        <v>1242</v>
      </c>
      <c r="B668" s="1538" t="s">
        <v>1576</v>
      </c>
      <c r="C668" s="1517" t="s">
        <v>824</v>
      </c>
      <c r="E668" s="1518"/>
    </row>
    <row r="669" spans="1:5" ht="18.75">
      <c r="A669" s="1512" t="s">
        <v>1243</v>
      </c>
      <c r="B669" s="1534" t="s">
        <v>1577</v>
      </c>
      <c r="C669" s="1517" t="s">
        <v>824</v>
      </c>
      <c r="E669" s="1518"/>
    </row>
    <row r="670" spans="1:5" ht="18.75">
      <c r="A670" s="1512" t="s">
        <v>1244</v>
      </c>
      <c r="B670" s="1535" t="s">
        <v>1578</v>
      </c>
      <c r="C670" s="1517" t="s">
        <v>824</v>
      </c>
      <c r="E670" s="1518"/>
    </row>
    <row r="671" spans="1:5" ht="18.75">
      <c r="A671" s="1512" t="s">
        <v>1245</v>
      </c>
      <c r="B671" s="1535" t="s">
        <v>1579</v>
      </c>
      <c r="C671" s="1517" t="s">
        <v>824</v>
      </c>
      <c r="E671" s="1518"/>
    </row>
    <row r="672" spans="1:5" ht="18.75">
      <c r="A672" s="1512" t="s">
        <v>1246</v>
      </c>
      <c r="B672" s="1535" t="s">
        <v>1580</v>
      </c>
      <c r="C672" s="1517" t="s">
        <v>824</v>
      </c>
      <c r="E672" s="1518"/>
    </row>
    <row r="673" spans="1:5" ht="18.75">
      <c r="A673" s="1512" t="s">
        <v>1247</v>
      </c>
      <c r="B673" s="1535" t="s">
        <v>1581</v>
      </c>
      <c r="C673" s="1517" t="s">
        <v>824</v>
      </c>
      <c r="E673" s="1518"/>
    </row>
    <row r="674" spans="1:5" ht="18.75">
      <c r="A674" s="1512" t="s">
        <v>1248</v>
      </c>
      <c r="B674" s="1535" t="s">
        <v>1582</v>
      </c>
      <c r="C674" s="1517" t="s">
        <v>824</v>
      </c>
      <c r="E674" s="1518"/>
    </row>
    <row r="675" spans="1:5" ht="18.75">
      <c r="A675" s="1512" t="s">
        <v>1249</v>
      </c>
      <c r="B675" s="1535" t="s">
        <v>1583</v>
      </c>
      <c r="C675" s="1517" t="s">
        <v>824</v>
      </c>
      <c r="E675" s="1518"/>
    </row>
    <row r="676" spans="1:5" ht="18.75">
      <c r="A676" s="1512" t="s">
        <v>1250</v>
      </c>
      <c r="B676" s="1535" t="s">
        <v>1584</v>
      </c>
      <c r="C676" s="1517" t="s">
        <v>824</v>
      </c>
      <c r="E676" s="1518"/>
    </row>
    <row r="677" spans="1:5" ht="18.75">
      <c r="A677" s="1512" t="s">
        <v>1251</v>
      </c>
      <c r="B677" s="1535" t="s">
        <v>1585</v>
      </c>
      <c r="C677" s="1517" t="s">
        <v>824</v>
      </c>
      <c r="E677" s="1518"/>
    </row>
    <row r="678" spans="1:5" ht="19.5">
      <c r="A678" s="1512" t="s">
        <v>1252</v>
      </c>
      <c r="B678" s="1536" t="s">
        <v>1586</v>
      </c>
      <c r="C678" s="1517" t="s">
        <v>824</v>
      </c>
      <c r="E678" s="1518"/>
    </row>
    <row r="679" spans="1:5" ht="19.5" thickBot="1">
      <c r="A679" s="1512" t="s">
        <v>1253</v>
      </c>
      <c r="B679" s="1538" t="s">
        <v>1587</v>
      </c>
      <c r="C679" s="1517" t="s">
        <v>824</v>
      </c>
      <c r="E679" s="1518"/>
    </row>
    <row r="680" spans="1:5" ht="18.75">
      <c r="A680" s="1512" t="s">
        <v>1254</v>
      </c>
      <c r="B680" s="1534" t="s">
        <v>1588</v>
      </c>
      <c r="C680" s="1517" t="s">
        <v>824</v>
      </c>
      <c r="E680" s="1518"/>
    </row>
    <row r="681" spans="1:5" ht="18.75">
      <c r="A681" s="1512" t="s">
        <v>1255</v>
      </c>
      <c r="B681" s="1535" t="s">
        <v>1589</v>
      </c>
      <c r="C681" s="1517" t="s">
        <v>824</v>
      </c>
      <c r="E681" s="1518"/>
    </row>
    <row r="682" spans="1:5" ht="18.75">
      <c r="A682" s="1512" t="s">
        <v>1256</v>
      </c>
      <c r="B682" s="1535" t="s">
        <v>1590</v>
      </c>
      <c r="C682" s="1517" t="s">
        <v>824</v>
      </c>
      <c r="E682" s="1518"/>
    </row>
    <row r="683" spans="1:5" ht="18.75">
      <c r="A683" s="1512" t="s">
        <v>1257</v>
      </c>
      <c r="B683" s="1535" t="s">
        <v>1591</v>
      </c>
      <c r="C683" s="1517" t="s">
        <v>824</v>
      </c>
      <c r="E683" s="1518"/>
    </row>
    <row r="684" spans="1:5" ht="20.25" thickBot="1">
      <c r="A684" s="1512" t="s">
        <v>1258</v>
      </c>
      <c r="B684" s="1543" t="s">
        <v>1592</v>
      </c>
      <c r="C684" s="1517" t="s">
        <v>824</v>
      </c>
      <c r="E684" s="1518"/>
    </row>
    <row r="685" spans="1:5" ht="18.75">
      <c r="A685" s="1512" t="s">
        <v>1259</v>
      </c>
      <c r="B685" s="1534" t="s">
        <v>1593</v>
      </c>
      <c r="C685" s="1517" t="s">
        <v>824</v>
      </c>
      <c r="E685" s="1518"/>
    </row>
    <row r="686" spans="1:5" ht="18.75">
      <c r="A686" s="1512" t="s">
        <v>1260</v>
      </c>
      <c r="B686" s="1535" t="s">
        <v>1594</v>
      </c>
      <c r="C686" s="1517" t="s">
        <v>824</v>
      </c>
      <c r="E686" s="1518"/>
    </row>
    <row r="687" spans="1:5" ht="18.75">
      <c r="A687" s="1512" t="s">
        <v>1261</v>
      </c>
      <c r="B687" s="1535" t="s">
        <v>1595</v>
      </c>
      <c r="C687" s="1517" t="s">
        <v>824</v>
      </c>
      <c r="E687" s="1518"/>
    </row>
    <row r="688" spans="1:5" ht="18.75">
      <c r="A688" s="1512" t="s">
        <v>1262</v>
      </c>
      <c r="B688" s="1535" t="s">
        <v>1596</v>
      </c>
      <c r="C688" s="1517" t="s">
        <v>824</v>
      </c>
      <c r="E688" s="1518"/>
    </row>
    <row r="689" spans="1:5" ht="18.75">
      <c r="A689" s="1512" t="s">
        <v>1263</v>
      </c>
      <c r="B689" s="1535" t="s">
        <v>1597</v>
      </c>
      <c r="C689" s="1517" t="s">
        <v>824</v>
      </c>
      <c r="E689" s="1518"/>
    </row>
    <row r="690" spans="1:5" ht="18.75">
      <c r="A690" s="1512" t="s">
        <v>1264</v>
      </c>
      <c r="B690" s="1535" t="s">
        <v>1598</v>
      </c>
      <c r="C690" s="1517" t="s">
        <v>824</v>
      </c>
      <c r="E690" s="1518"/>
    </row>
    <row r="691" spans="1:5" ht="18.75">
      <c r="A691" s="1512" t="s">
        <v>1265</v>
      </c>
      <c r="B691" s="1535" t="s">
        <v>1599</v>
      </c>
      <c r="C691" s="1517" t="s">
        <v>824</v>
      </c>
      <c r="E691" s="1518"/>
    </row>
    <row r="692" spans="1:5" ht="18.75">
      <c r="A692" s="1512" t="s">
        <v>1266</v>
      </c>
      <c r="B692" s="1535" t="s">
        <v>1600</v>
      </c>
      <c r="C692" s="1517" t="s">
        <v>824</v>
      </c>
      <c r="E692" s="1518"/>
    </row>
    <row r="693" spans="1:5" ht="18.75">
      <c r="A693" s="1512" t="s">
        <v>1267</v>
      </c>
      <c r="B693" s="1535" t="s">
        <v>1601</v>
      </c>
      <c r="C693" s="1517" t="s">
        <v>824</v>
      </c>
      <c r="E693" s="1518"/>
    </row>
    <row r="694" spans="1:5" ht="18.75">
      <c r="A694" s="1512" t="s">
        <v>1268</v>
      </c>
      <c r="B694" s="1535" t="s">
        <v>1602</v>
      </c>
      <c r="C694" s="1517" t="s">
        <v>824</v>
      </c>
      <c r="E694" s="1518"/>
    </row>
    <row r="695" spans="1:5" ht="20.25" thickBot="1">
      <c r="A695" s="1512" t="s">
        <v>1269</v>
      </c>
      <c r="B695" s="1543" t="s">
        <v>1603</v>
      </c>
      <c r="C695" s="1517" t="s">
        <v>824</v>
      </c>
      <c r="E695" s="1518"/>
    </row>
    <row r="696" spans="1:5" ht="18.75">
      <c r="A696" s="1512" t="s">
        <v>1270</v>
      </c>
      <c r="B696" s="1534" t="s">
        <v>1604</v>
      </c>
      <c r="C696" s="1517" t="s">
        <v>824</v>
      </c>
      <c r="E696" s="1518"/>
    </row>
    <row r="697" spans="1:5" ht="18.75">
      <c r="A697" s="1512" t="s">
        <v>1271</v>
      </c>
      <c r="B697" s="1535" t="s">
        <v>1605</v>
      </c>
      <c r="C697" s="1517" t="s">
        <v>824</v>
      </c>
      <c r="E697" s="1518"/>
    </row>
    <row r="698" spans="1:5" ht="18.75">
      <c r="A698" s="1512" t="s">
        <v>1272</v>
      </c>
      <c r="B698" s="1535" t="s">
        <v>1606</v>
      </c>
      <c r="C698" s="1517" t="s">
        <v>824</v>
      </c>
      <c r="E698" s="1518"/>
    </row>
    <row r="699" spans="1:5" ht="18.75">
      <c r="A699" s="1512" t="s">
        <v>1273</v>
      </c>
      <c r="B699" s="1535" t="s">
        <v>1607</v>
      </c>
      <c r="C699" s="1517" t="s">
        <v>824</v>
      </c>
      <c r="E699" s="1518"/>
    </row>
    <row r="700" spans="1:5" ht="18.75">
      <c r="A700" s="1512" t="s">
        <v>1274</v>
      </c>
      <c r="B700" s="1535" t="s">
        <v>1608</v>
      </c>
      <c r="C700" s="1517" t="s">
        <v>824</v>
      </c>
      <c r="E700" s="1518"/>
    </row>
    <row r="701" spans="1:5" ht="18.75">
      <c r="A701" s="1512" t="s">
        <v>1275</v>
      </c>
      <c r="B701" s="1535" t="s">
        <v>1609</v>
      </c>
      <c r="C701" s="1517" t="s">
        <v>824</v>
      </c>
      <c r="E701" s="1518"/>
    </row>
    <row r="702" spans="1:5" ht="18.75">
      <c r="A702" s="1512" t="s">
        <v>1276</v>
      </c>
      <c r="B702" s="1535" t="s">
        <v>1610</v>
      </c>
      <c r="C702" s="1517" t="s">
        <v>824</v>
      </c>
      <c r="E702" s="1518"/>
    </row>
    <row r="703" spans="1:5" ht="18.75">
      <c r="A703" s="1512" t="s">
        <v>1277</v>
      </c>
      <c r="B703" s="1535" t="s">
        <v>1611</v>
      </c>
      <c r="C703" s="1517" t="s">
        <v>824</v>
      </c>
      <c r="E703" s="1518"/>
    </row>
    <row r="704" spans="1:5" ht="18.75">
      <c r="A704" s="1512" t="s">
        <v>1278</v>
      </c>
      <c r="B704" s="1535" t="s">
        <v>1612</v>
      </c>
      <c r="C704" s="1517" t="s">
        <v>824</v>
      </c>
      <c r="E704" s="1518"/>
    </row>
    <row r="705" spans="1:5" ht="20.25" thickBot="1">
      <c r="A705" s="1512" t="s">
        <v>1279</v>
      </c>
      <c r="B705" s="1543" t="s">
        <v>1613</v>
      </c>
      <c r="C705" s="1517" t="s">
        <v>824</v>
      </c>
      <c r="E705" s="1518"/>
    </row>
    <row r="706" spans="1:5" ht="18.75">
      <c r="A706" s="1512" t="s">
        <v>1280</v>
      </c>
      <c r="B706" s="1534" t="s">
        <v>1614</v>
      </c>
      <c r="C706" s="1517" t="s">
        <v>824</v>
      </c>
      <c r="E706" s="1518"/>
    </row>
    <row r="707" spans="1:5" ht="18.75">
      <c r="A707" s="1512" t="s">
        <v>1281</v>
      </c>
      <c r="B707" s="1535" t="s">
        <v>1615</v>
      </c>
      <c r="C707" s="1517" t="s">
        <v>824</v>
      </c>
      <c r="E707" s="1518"/>
    </row>
    <row r="708" spans="1:5" ht="18.75">
      <c r="A708" s="1512" t="s">
        <v>1282</v>
      </c>
      <c r="B708" s="1535" t="s">
        <v>1616</v>
      </c>
      <c r="C708" s="1517" t="s">
        <v>824</v>
      </c>
      <c r="E708" s="1518"/>
    </row>
    <row r="709" spans="1:5" ht="18.75">
      <c r="A709" s="1512" t="s">
        <v>1283</v>
      </c>
      <c r="B709" s="1535" t="s">
        <v>1617</v>
      </c>
      <c r="C709" s="1517" t="s">
        <v>824</v>
      </c>
      <c r="E709" s="1518"/>
    </row>
    <row r="710" spans="1:5" ht="20.25" thickBot="1">
      <c r="A710" s="1512" t="s">
        <v>1284</v>
      </c>
      <c r="B710" s="1543" t="s">
        <v>1618</v>
      </c>
      <c r="C710" s="1517" t="s">
        <v>824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1823</v>
      </c>
      <c r="B712" s="1547" t="s">
        <v>1822</v>
      </c>
      <c r="C712" s="1546" t="s">
        <v>1823</v>
      </c>
    </row>
    <row r="713" spans="1:3" ht="14.25">
      <c r="A713" s="1548"/>
      <c r="B713" s="1549">
        <v>42766</v>
      </c>
      <c r="C713" s="1548" t="s">
        <v>1285</v>
      </c>
    </row>
    <row r="714" spans="1:3" ht="14.25">
      <c r="A714" s="1548"/>
      <c r="B714" s="1549">
        <v>42794</v>
      </c>
      <c r="C714" s="1548" t="s">
        <v>1286</v>
      </c>
    </row>
    <row r="715" spans="1:3" ht="14.25">
      <c r="A715" s="1548"/>
      <c r="B715" s="1549">
        <v>42825</v>
      </c>
      <c r="C715" s="1548" t="s">
        <v>1287</v>
      </c>
    </row>
    <row r="716" spans="1:3" ht="14.25">
      <c r="A716" s="1548"/>
      <c r="B716" s="1549">
        <v>42855</v>
      </c>
      <c r="C716" s="1548" t="s">
        <v>1288</v>
      </c>
    </row>
    <row r="717" spans="1:3" ht="14.25">
      <c r="A717" s="1548"/>
      <c r="B717" s="1549">
        <v>42886</v>
      </c>
      <c r="C717" s="1548" t="s">
        <v>1289</v>
      </c>
    </row>
    <row r="718" spans="1:3" ht="14.25">
      <c r="A718" s="1548"/>
      <c r="B718" s="1549">
        <v>42916</v>
      </c>
      <c r="C718" s="1548" t="s">
        <v>1290</v>
      </c>
    </row>
    <row r="719" spans="1:3" ht="14.25">
      <c r="A719" s="1548"/>
      <c r="B719" s="1549">
        <v>42947</v>
      </c>
      <c r="C719" s="1548" t="s">
        <v>1291</v>
      </c>
    </row>
    <row r="720" spans="1:3" ht="14.25">
      <c r="A720" s="1548"/>
      <c r="B720" s="1549">
        <v>42978</v>
      </c>
      <c r="C720" s="1548" t="s">
        <v>1292</v>
      </c>
    </row>
    <row r="721" spans="1:3" ht="14.25">
      <c r="A721" s="1548"/>
      <c r="B721" s="1549">
        <v>43008</v>
      </c>
      <c r="C721" s="1548" t="s">
        <v>1293</v>
      </c>
    </row>
    <row r="722" spans="1:3" ht="14.25">
      <c r="A722" s="1548"/>
      <c r="B722" s="1549">
        <v>43039</v>
      </c>
      <c r="C722" s="1548" t="s">
        <v>1294</v>
      </c>
    </row>
    <row r="723" spans="1:3" ht="14.25">
      <c r="A723" s="1548"/>
      <c r="B723" s="1549">
        <v>43069</v>
      </c>
      <c r="C723" s="1548" t="s">
        <v>1295</v>
      </c>
    </row>
    <row r="724" spans="1:3" ht="14.25">
      <c r="A724" s="1548"/>
      <c r="B724" s="1549">
        <v>43100</v>
      </c>
      <c r="C724" s="1548" t="s">
        <v>1296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1736</v>
      </c>
      <c r="B1" s="61">
        <v>138</v>
      </c>
      <c r="I1" s="61"/>
    </row>
    <row r="2" spans="1:9" ht="12.75">
      <c r="A2" s="61" t="s">
        <v>1737</v>
      </c>
      <c r="B2" s="61" t="s">
        <v>1674</v>
      </c>
      <c r="I2" s="61"/>
    </row>
    <row r="3" spans="1:9" ht="12.75">
      <c r="A3" s="61" t="s">
        <v>1738</v>
      </c>
      <c r="B3" s="61" t="s">
        <v>1672</v>
      </c>
      <c r="I3" s="61"/>
    </row>
    <row r="4" spans="1:9" ht="15.75">
      <c r="A4" s="61" t="s">
        <v>1739</v>
      </c>
      <c r="B4" s="61" t="s">
        <v>488</v>
      </c>
      <c r="C4" s="66"/>
      <c r="I4" s="61"/>
    </row>
    <row r="5" spans="1:3" ht="31.5" customHeight="1">
      <c r="A5" s="61" t="s">
        <v>1740</v>
      </c>
      <c r="B5" s="78"/>
      <c r="C5" s="78"/>
    </row>
    <row r="6" spans="1:2" ht="12.75">
      <c r="A6" s="67"/>
      <c r="B6" s="68"/>
    </row>
    <row r="8" spans="2:9" ht="12.75">
      <c r="B8" s="61" t="s">
        <v>1673</v>
      </c>
      <c r="I8" s="61"/>
    </row>
    <row r="9" ht="12.75">
      <c r="I9" s="61"/>
    </row>
    <row r="10" ht="12.75">
      <c r="I10" s="61"/>
    </row>
    <row r="11" spans="1:21" ht="18">
      <c r="A11" s="61" t="s">
        <v>1820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34">
        <f>$B$7</f>
        <v>0</v>
      </c>
      <c r="J14" s="1735"/>
      <c r="K14" s="173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71</v>
      </c>
      <c r="M15" s="406" t="s">
        <v>1864</v>
      </c>
      <c r="N15" s="238"/>
      <c r="O15" s="1329" t="s">
        <v>489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6">
        <f>$B$9</f>
        <v>0</v>
      </c>
      <c r="J16" s="1737"/>
      <c r="K16" s="173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23">
        <f>$B$12</f>
        <v>0</v>
      </c>
      <c r="J19" s="1724"/>
      <c r="K19" s="1725"/>
      <c r="L19" s="410" t="s">
        <v>1920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1921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72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1741</v>
      </c>
      <c r="L23" s="1726" t="s">
        <v>1667</v>
      </c>
      <c r="M23" s="1727"/>
      <c r="N23" s="1727"/>
      <c r="O23" s="1728"/>
      <c r="P23" s="1729" t="s">
        <v>1668</v>
      </c>
      <c r="Q23" s="1730"/>
      <c r="R23" s="1730"/>
      <c r="S23" s="173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704</v>
      </c>
      <c r="J24" s="252" t="s">
        <v>73</v>
      </c>
      <c r="K24" s="253" t="s">
        <v>1742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1772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71">
        <f>VLOOKUP(K26,OP_LIST2,2,FALSE)</f>
        <v>0</v>
      </c>
      <c r="K26" s="1423" t="s">
        <v>255</v>
      </c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1821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1022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1743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2" t="s">
        <v>1773</v>
      </c>
      <c r="K30" s="173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1774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1775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17" t="s">
        <v>1776</v>
      </c>
      <c r="K33" s="17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1777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1778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212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213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214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19" t="s">
        <v>837</v>
      </c>
      <c r="K39" s="17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838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1940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1901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839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840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1903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841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21" t="s">
        <v>842</v>
      </c>
      <c r="K47" s="1722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17" t="s">
        <v>843</v>
      </c>
      <c r="K48" s="17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844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845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846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847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848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849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850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851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852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853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1904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854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1830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855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1941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950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856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12" t="s">
        <v>917</v>
      </c>
      <c r="K66" s="170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1942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1943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1944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12" t="s">
        <v>1751</v>
      </c>
      <c r="K70" s="170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857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858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859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860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861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12" t="s">
        <v>862</v>
      </c>
      <c r="K76" s="170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951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863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12" t="s">
        <v>864</v>
      </c>
      <c r="K79" s="1709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15" t="s">
        <v>865</v>
      </c>
      <c r="K80" s="1716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15" t="s">
        <v>866</v>
      </c>
      <c r="K81" s="1716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15" t="s">
        <v>1301</v>
      </c>
      <c r="K82" s="1716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12" t="s">
        <v>867</v>
      </c>
      <c r="K83" s="170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1635</v>
      </c>
      <c r="L84" s="282">
        <f aca="true" t="shared" si="15" ref="L84:L91">M84+N84+O84</f>
        <v>0</v>
      </c>
      <c r="M84" s="152"/>
      <c r="N84" s="153"/>
      <c r="O84" s="1386"/>
      <c r="P84" s="152"/>
      <c r="Q84" s="153"/>
      <c r="R84" s="1386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868</v>
      </c>
      <c r="L85" s="282">
        <f t="shared" si="15"/>
        <v>0</v>
      </c>
      <c r="M85" s="152"/>
      <c r="N85" s="153"/>
      <c r="O85" s="1386"/>
      <c r="P85" s="152"/>
      <c r="Q85" s="153"/>
      <c r="R85" s="1386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869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870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871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1636</v>
      </c>
      <c r="L89" s="321">
        <f t="shared" si="15"/>
        <v>0</v>
      </c>
      <c r="M89" s="454"/>
      <c r="N89" s="455"/>
      <c r="O89" s="1399"/>
      <c r="P89" s="454"/>
      <c r="Q89" s="455"/>
      <c r="R89" s="139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872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873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874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875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1744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876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877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878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1298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12" t="s">
        <v>879</v>
      </c>
      <c r="K99" s="1709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12" t="s">
        <v>880</v>
      </c>
      <c r="K100" s="1709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12" t="s">
        <v>881</v>
      </c>
      <c r="K101" s="1709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12" t="s">
        <v>882</v>
      </c>
      <c r="K102" s="170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883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884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885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886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887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888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12" t="s">
        <v>1302</v>
      </c>
      <c r="K109" s="170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889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890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891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12" t="s">
        <v>1299</v>
      </c>
      <c r="K113" s="1709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12" t="s">
        <v>1300</v>
      </c>
      <c r="K114" s="1709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15" t="s">
        <v>892</v>
      </c>
      <c r="K115" s="1716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12" t="s">
        <v>918</v>
      </c>
      <c r="K116" s="170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919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920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10" t="s">
        <v>893</v>
      </c>
      <c r="K119" s="1711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10" t="s">
        <v>894</v>
      </c>
      <c r="K120" s="17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895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896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235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236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237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238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239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10" t="s">
        <v>240</v>
      </c>
      <c r="K128" s="17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952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241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10" t="s">
        <v>1714</v>
      </c>
      <c r="K131" s="1711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12" t="s">
        <v>1715</v>
      </c>
      <c r="K132" s="170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1716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1717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1718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1719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13" t="s">
        <v>1945</v>
      </c>
      <c r="K137" s="171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1720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1721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1722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08" t="s">
        <v>1723</v>
      </c>
      <c r="K141" s="1709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08" t="s">
        <v>1723</v>
      </c>
      <c r="K142" s="1709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1770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762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1" operator="equal" stopIfTrue="1">
      <formula>0</formula>
    </cfRule>
  </conditionalFormatting>
  <conditionalFormatting sqref="L21">
    <cfRule type="cellIs" priority="11" dxfId="10" operator="equal" stopIfTrue="1">
      <formula>98</formula>
    </cfRule>
    <cfRule type="cellIs" priority="12" dxfId="9" operator="equal" stopIfTrue="1">
      <formula>96</formula>
    </cfRule>
    <cfRule type="cellIs" priority="13" dxfId="5" operator="equal" stopIfTrue="1">
      <formula>42</formula>
    </cfRule>
    <cfRule type="cellIs" priority="14" dxfId="6" operator="equal" stopIfTrue="1">
      <formula>97</formula>
    </cfRule>
    <cfRule type="cellIs" priority="15" dxfId="7" operator="equal" stopIfTrue="1">
      <formula>33</formula>
    </cfRule>
  </conditionalFormatting>
  <conditionalFormatting sqref="M21">
    <cfRule type="cellIs" priority="6" dxfId="7" operator="equal" stopIfTrue="1">
      <formula>"ЧУЖДИ СРЕДСТВА"</formula>
    </cfRule>
    <cfRule type="cellIs" priority="7" dxfId="6" operator="equal" stopIfTrue="1">
      <formula>"СЕС - ДМП"</formula>
    </cfRule>
    <cfRule type="cellIs" priority="8" dxfId="5" operator="equal" stopIfTrue="1">
      <formula>"СЕС - РА"</formula>
    </cfRule>
    <cfRule type="cellIs" priority="9" dxfId="9" operator="equal" stopIfTrue="1">
      <formula>"СЕС - ДЕС"</formula>
    </cfRule>
    <cfRule type="cellIs" priority="10" dxfId="1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3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2017-05-09T07:51:06Z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